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odulistica\"/>
    </mc:Choice>
  </mc:AlternateContent>
  <xr:revisionPtr revIDLastSave="0" documentId="13_ncr:1_{B1ED2549-7D4B-4D22-908E-3FD1F879F64A}" xr6:coauthVersionLast="36" xr6:coauthVersionMax="36" xr10:uidLastSave="{00000000-0000-0000-0000-000000000000}"/>
  <workbookProtection workbookAlgorithmName="SHA-512" workbookHashValue="kszBp6Z7bLts1D5hObceW68fQ53K2bkf42nZB/vLdqcm28D5FcU2PF24XJGm6zuA+AWiK49YIlRyQddo4+z8kA==" workbookSaltValue="JA9mi19pMwh2oRznwJGRUg==" workbookSpinCount="100000" lockStructure="1"/>
  <bookViews>
    <workbookView xWindow="-15" yWindow="-15" windowWidth="16425" windowHeight="11760" tabRatio="731" xr2:uid="{00000000-000D-0000-FFFF-FFFF00000000}"/>
  </bookViews>
  <sheets>
    <sheet name="0-istruzioni" sheetId="16" r:id="rId1"/>
    <sheet name="1-ENTRATE_EVENTO" sheetId="11" r:id="rId2"/>
    <sheet name="2-USCITE_EVENTO" sheetId="12" r:id="rId3"/>
    <sheet name="3-BILANCIO_EVENTO" sheetId="13" r:id="rId4"/>
    <sheet name="StoricoVersioni" sheetId="17" state="hidden" r:id="rId5"/>
    <sheet name="menu tendina - dettaglio quote" sheetId="10" state="hidden" r:id="rId6"/>
  </sheets>
  <externalReferences>
    <externalReference r:id="rId7"/>
    <externalReference r:id="rId8"/>
  </externalReferences>
  <definedNames>
    <definedName name="anagrafica_e_istruzioni__B3" localSheetId="0">'[1]Statistiche ad uso Segreteria'!#REF!</definedName>
    <definedName name="anagrafica_e_istruzioni__B3" localSheetId="1">'[2]Statistiche ad uso Segreteria'!#REF!</definedName>
    <definedName name="anagrafica_e_istruzioni__B3" localSheetId="2">'[2]Statistiche ad uso Segreteria'!#REF!</definedName>
    <definedName name="anagrafica_e_istruzioni__B3" localSheetId="3">'[2]Statistiche ad uso Segreteria'!#REF!</definedName>
    <definedName name="anagrafica_e_istruzioni__B3">'[1]Statistiche ad uso Segreteria'!#REF!</definedName>
    <definedName name="_xlnm.Print_Area" localSheetId="0">'0-istruzioni'!$A$1:$C$75</definedName>
    <definedName name="_xlnm.Print_Area" localSheetId="1">'1-ENTRATE_EVENTO'!$A$1:$D$52</definedName>
    <definedName name="_xlnm.Print_Area" localSheetId="2">'2-USCITE_EVENTO'!$A$1:$M$53</definedName>
    <definedName name="_xlnm.Print_Area" localSheetId="3">'3-BILANCIO_EVENTO'!$A$1:$H$81</definedName>
  </definedNames>
  <calcPr calcId="191029"/>
</workbook>
</file>

<file path=xl/calcChain.xml><?xml version="1.0" encoding="utf-8"?>
<calcChain xmlns="http://schemas.openxmlformats.org/spreadsheetml/2006/main">
  <c r="C12" i="11" l="1"/>
  <c r="C16" i="11" l="1"/>
  <c r="C15" i="11"/>
  <c r="C14" i="11"/>
  <c r="F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M49" i="12"/>
  <c r="L49" i="12"/>
  <c r="H20" i="12"/>
  <c r="G20" i="12"/>
  <c r="G32" i="12"/>
  <c r="G37" i="12"/>
  <c r="G36" i="12"/>
  <c r="G35" i="12"/>
  <c r="G34" i="12"/>
  <c r="G33" i="12"/>
  <c r="G31" i="12"/>
  <c r="G30" i="12"/>
  <c r="H31" i="13" l="1"/>
  <c r="G31" i="13"/>
  <c r="C24" i="13"/>
  <c r="D24" i="13"/>
  <c r="G24" i="12"/>
  <c r="C30" i="13" s="1"/>
  <c r="G48" i="12"/>
  <c r="G47" i="12"/>
  <c r="G46" i="12"/>
  <c r="G45" i="12"/>
  <c r="G44" i="12"/>
  <c r="G43" i="12"/>
  <c r="G42" i="12"/>
  <c r="G41" i="12"/>
  <c r="G40" i="12"/>
  <c r="G39" i="12"/>
  <c r="G38" i="12"/>
  <c r="G29" i="12"/>
  <c r="G28" i="12"/>
  <c r="G27" i="12"/>
  <c r="G26" i="12"/>
  <c r="G25" i="12"/>
  <c r="G49" i="12" l="1"/>
  <c r="H49" i="12"/>
  <c r="F8" i="13"/>
  <c r="F7" i="13"/>
  <c r="F6" i="13"/>
  <c r="C9" i="11"/>
  <c r="C17" i="11" l="1"/>
  <c r="G32" i="13" l="1"/>
  <c r="H32" i="13"/>
  <c r="I4" i="10"/>
  <c r="I6" i="10"/>
  <c r="I3" i="10"/>
  <c r="I5" i="10"/>
  <c r="J15" i="10"/>
  <c r="I13" i="10"/>
  <c r="I12" i="10"/>
  <c r="I9" i="10"/>
  <c r="I8" i="10"/>
  <c r="H22" i="13" l="1"/>
  <c r="C29" i="11"/>
  <c r="H29" i="13"/>
  <c r="H30" i="13"/>
  <c r="H33" i="13"/>
  <c r="H34" i="13"/>
  <c r="D46" i="13"/>
  <c r="C46" i="13"/>
  <c r="D30" i="13"/>
  <c r="F5" i="13"/>
  <c r="D31" i="13"/>
  <c r="C31" i="13"/>
  <c r="C28" i="13" s="1"/>
  <c r="D36" i="13"/>
  <c r="I11" i="10"/>
  <c r="I10" i="10"/>
  <c r="D62" i="13"/>
  <c r="F62" i="13"/>
  <c r="D64" i="13"/>
  <c r="D63" i="13"/>
  <c r="C26" i="13"/>
  <c r="C25" i="13"/>
  <c r="D26" i="13"/>
  <c r="D25" i="13"/>
  <c r="C45" i="13"/>
  <c r="C44" i="13"/>
  <c r="C43" i="13"/>
  <c r="C42" i="13"/>
  <c r="C41" i="13"/>
  <c r="C40" i="13"/>
  <c r="C39" i="13"/>
  <c r="C38" i="13"/>
  <c r="C37" i="13"/>
  <c r="C36" i="13"/>
  <c r="D45" i="13"/>
  <c r="D44" i="13"/>
  <c r="D43" i="13"/>
  <c r="D42" i="13"/>
  <c r="D41" i="13"/>
  <c r="D40" i="13"/>
  <c r="D39" i="13"/>
  <c r="D38" i="13"/>
  <c r="D37" i="13"/>
  <c r="C48" i="11"/>
  <c r="D22" i="13" l="1"/>
  <c r="H23" i="13"/>
  <c r="H69" i="13" s="1"/>
  <c r="D76" i="13" s="1"/>
  <c r="G23" i="13"/>
  <c r="C22" i="13"/>
  <c r="D34" i="13"/>
  <c r="D28" i="13"/>
  <c r="C34" i="13"/>
  <c r="D68" i="13"/>
  <c r="D65" i="13"/>
  <c r="G30" i="13"/>
  <c r="H27" i="13"/>
  <c r="H62" i="13"/>
  <c r="G29" i="13"/>
  <c r="G33" i="13"/>
  <c r="G20" i="13"/>
  <c r="H20" i="13" l="1"/>
  <c r="H18" i="13" s="1"/>
  <c r="C20" i="13"/>
  <c r="C18" i="13" s="1"/>
  <c r="D20" i="13"/>
  <c r="D18" i="13" s="1"/>
  <c r="D67" i="13"/>
  <c r="H67" i="13"/>
  <c r="G27" i="13"/>
  <c r="G18" i="13" s="1"/>
  <c r="H49" i="13" l="1"/>
  <c r="D73" i="13" s="1"/>
  <c r="D49" i="13"/>
  <c r="D72" i="13" s="1"/>
  <c r="C49" i="13"/>
  <c r="G49" i="13"/>
  <c r="D74" i="13" l="1"/>
  <c r="D75" i="13" s="1"/>
  <c r="D77" i="13" l="1"/>
  <c r="D80" i="13" s="1"/>
  <c r="H8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Giulia</author>
  </authors>
  <commentList>
    <comment ref="I2" authorId="0" shapeId="0" xr:uid="{29FC35CA-FE9C-4645-A313-0686B19916A8}">
      <text>
        <r>
          <rPr>
            <b/>
            <sz val="9"/>
            <color indexed="81"/>
            <rFont val="Tahoma"/>
            <charset val="1"/>
          </rPr>
          <t>Giulia:</t>
        </r>
        <r>
          <rPr>
            <sz val="9"/>
            <color indexed="81"/>
            <rFont val="Tahoma"/>
            <charset val="1"/>
          </rPr>
          <t xml:space="preserve">
di competenza € 30 pagata dal ragazzo € 50</t>
        </r>
      </text>
    </comment>
  </commentList>
</comments>
</file>

<file path=xl/sharedStrings.xml><?xml version="1.0" encoding="utf-8"?>
<sst xmlns="http://schemas.openxmlformats.org/spreadsheetml/2006/main" count="277" uniqueCount="230">
  <si>
    <t>Istruzioni per la compilazione del bilancio</t>
  </si>
  <si>
    <r>
      <t>2) Per il foglio "1-ENTRATE_EVENTO"</t>
    </r>
    <r>
      <rPr>
        <sz val="10"/>
        <color theme="1"/>
        <rFont val="Tahoma"/>
        <family val="2"/>
      </rPr>
      <t xml:space="preserve"> compilare (celle viola)</t>
    </r>
  </si>
  <si>
    <r>
      <t>3) Per il foglio "2-USCITE_CAMPO"</t>
    </r>
    <r>
      <rPr>
        <sz val="10"/>
        <color theme="1"/>
        <rFont val="Tahoma"/>
        <family val="2"/>
      </rPr>
      <t xml:space="preserve"> compilare (celle viola) una riga per pezza giustificativa (scontrino, ricevuta fiscale, fattura, autocertificazione)</t>
    </r>
  </si>
  <si>
    <t xml:space="preserve">   COLONNA C: data incontro (gg/mm/anno)</t>
  </si>
  <si>
    <t xml:space="preserve">   COLONNA D: nome membro staff</t>
  </si>
  <si>
    <t xml:space="preserve">   COLONNA E: la tratta e il mezzo usato per lo spostamento e/o il luogo dell'incontro</t>
  </si>
  <si>
    <t xml:space="preserve">   COLONNA G: importi preventivi</t>
  </si>
  <si>
    <t xml:space="preserve">   COLONNA H: importi consuntivi</t>
  </si>
  <si>
    <t xml:space="preserve">   COLONNA J: scegliere dal menù a tendina la tipologia di spesa</t>
  </si>
  <si>
    <t xml:space="preserve">   COLONNA K: la descrizione</t>
  </si>
  <si>
    <t xml:space="preserve">   COLONNA L: importi preventivi</t>
  </si>
  <si>
    <t xml:space="preserve">   COLONNA M: importi consuntivi</t>
  </si>
  <si>
    <r>
      <rPr>
        <b/>
        <sz val="10"/>
        <color theme="1"/>
        <rFont val="Tahoma"/>
        <family val="2"/>
      </rPr>
      <t>4)</t>
    </r>
    <r>
      <rPr>
        <sz val="10"/>
        <color theme="1"/>
        <rFont val="Tahoma"/>
        <family val="2"/>
      </rPr>
      <t xml:space="preserve"> il foglio "</t>
    </r>
    <r>
      <rPr>
        <b/>
        <sz val="10"/>
        <color theme="1"/>
        <rFont val="Tahoma"/>
        <family val="2"/>
      </rPr>
      <t>3-BILANCIO EVENTO"</t>
    </r>
    <r>
      <rPr>
        <sz val="10"/>
        <color theme="1"/>
        <rFont val="Tahoma"/>
        <family val="2"/>
      </rPr>
      <t xml:space="preserve"> </t>
    </r>
  </si>
  <si>
    <t>Sezione Anagrafica Evento</t>
  </si>
  <si>
    <r>
      <t xml:space="preserve">ENTRATE
</t>
    </r>
    <r>
      <rPr>
        <b/>
        <sz val="12"/>
        <color theme="1"/>
        <rFont val="Tahoma"/>
        <family val="2"/>
      </rPr>
      <t>[compilare solo le celle in viola]</t>
    </r>
  </si>
  <si>
    <t>Tipo Evento</t>
  </si>
  <si>
    <t>Quota Iscrizione di competenza</t>
  </si>
  <si>
    <t>Quota Partecipazione di competenza</t>
  </si>
  <si>
    <t>A PREVENTIVO</t>
  </si>
  <si>
    <t>PRESENTI</t>
  </si>
  <si>
    <t>Numero Partecipanti</t>
  </si>
  <si>
    <t>Numero Staff</t>
  </si>
  <si>
    <t>PREVISTA</t>
  </si>
  <si>
    <t>BONIFICATA</t>
  </si>
  <si>
    <r>
      <t>Quota Gestione Organizzativa (</t>
    </r>
    <r>
      <rPr>
        <b/>
        <sz val="11"/>
        <rFont val="Tahoma"/>
        <family val="2"/>
      </rPr>
      <t>ROSS - CFM</t>
    </r>
    <r>
      <rPr>
        <sz val="11"/>
        <rFont val="Tahoma"/>
        <family val="2"/>
      </rPr>
      <t>)</t>
    </r>
  </si>
  <si>
    <t>DATA</t>
  </si>
  <si>
    <t>EFFETTIVE</t>
  </si>
  <si>
    <t>ANTICIPI DA AGESCI VENETO</t>
  </si>
  <si>
    <t>EFFETTIVI</t>
  </si>
  <si>
    <t>Anticipo quote iscrizione</t>
  </si>
  <si>
    <t>Anticipo quote assicurazione</t>
  </si>
  <si>
    <t>TOT.</t>
  </si>
  <si>
    <t>Firma del Resp.le Bilancio</t>
  </si>
  <si>
    <r>
      <t>USCITE</t>
    </r>
    <r>
      <rPr>
        <b/>
        <sz val="12"/>
        <color theme="1"/>
        <rFont val="Tahoma"/>
        <family val="2"/>
      </rPr>
      <t xml:space="preserve">
[compilare solo le celle in viola]</t>
    </r>
  </si>
  <si>
    <t>Data</t>
  </si>
  <si>
    <t>Nome membro staff</t>
  </si>
  <si>
    <t>Tratta, mezzo usato, luogo</t>
  </si>
  <si>
    <t>Preventivo</t>
  </si>
  <si>
    <t>Consuntivo</t>
  </si>
  <si>
    <t>Descrizione</t>
  </si>
  <si>
    <t>chilometri (per rimborso km)</t>
  </si>
  <si>
    <t>tot. km</t>
  </si>
  <si>
    <t>n. giustificativi allegati</t>
  </si>
  <si>
    <t>Branca / Settore</t>
  </si>
  <si>
    <t>Località</t>
  </si>
  <si>
    <t>Capi Campo ed AE</t>
  </si>
  <si>
    <t>Resp.le Bilancio</t>
  </si>
  <si>
    <t>titolare del conto</t>
  </si>
  <si>
    <t>iban</t>
  </si>
  <si>
    <t>USCITE EVENTO</t>
  </si>
  <si>
    <t xml:space="preserve">Preventivo </t>
  </si>
  <si>
    <t xml:space="preserve">Consuntivo </t>
  </si>
  <si>
    <t>ENTRATE DI COMPETENZA EVENTO</t>
  </si>
  <si>
    <t>Tot. Viaggi</t>
  </si>
  <si>
    <t>Tot. Organizzazione (ROSS - CFM)</t>
  </si>
  <si>
    <t>Tot. Gestione</t>
  </si>
  <si>
    <t>Quota Iscrizione di competenza (presenti + assenti)</t>
  </si>
  <si>
    <t>Eventuali altre entrate</t>
  </si>
  <si>
    <t xml:space="preserve">Bilancio Campo Positivo </t>
  </si>
  <si>
    <t>Bilancio Campo Negativo</t>
  </si>
  <si>
    <t>MOVIMENTI DI CHIUSURA CASSA EVENTO</t>
  </si>
  <si>
    <t>Restituzione anticipo quote iscr.</t>
  </si>
  <si>
    <t>Restituzione anticipo quote assicurazione</t>
  </si>
  <si>
    <t>restituzione altri anticipi ricevuti</t>
  </si>
  <si>
    <t>tot da restituire</t>
  </si>
  <si>
    <t>Restituzione altri anticipi ricevuti</t>
  </si>
  <si>
    <t>se bilancio campo &gt;0</t>
  </si>
  <si>
    <t>se bilancio campo &lt; 0</t>
  </si>
  <si>
    <t>se bilancio campo = 0</t>
  </si>
  <si>
    <t>SALDO DA CONGUAGLIARE</t>
  </si>
  <si>
    <t>BONIFICO A SALDO AD AGESCI VENETO</t>
  </si>
  <si>
    <t>BONIFICO A SALDO DA AGESCI VENETO</t>
  </si>
  <si>
    <t>MENU EVENTI</t>
  </si>
  <si>
    <t>GESTIONE ORGANIZZATIVA</t>
  </si>
  <si>
    <t>QUOTA ISCRIZIONE</t>
  </si>
  <si>
    <t>QUOTA PARTECIPAZIONE</t>
  </si>
  <si>
    <t>QUOTA MdS</t>
  </si>
  <si>
    <t>QUOTA STRUTTURA</t>
  </si>
  <si>
    <t>CAEX</t>
  </si>
  <si>
    <t>CAM</t>
  </si>
  <si>
    <t>CCG</t>
  </si>
  <si>
    <t>CFM</t>
  </si>
  <si>
    <t>CFT</t>
  </si>
  <si>
    <t>EPPPI - 2 GG</t>
  </si>
  <si>
    <t>EPPPI - 3 GG</t>
  </si>
  <si>
    <t>Piccole Orme - 3 GG</t>
  </si>
  <si>
    <t>Piccole Orme - 4 GG</t>
  </si>
  <si>
    <t>ROSS</t>
  </si>
  <si>
    <t>Sezione Quote secondo Delibera Regionale (celle da C4 a C9)</t>
  </si>
  <si>
    <t xml:space="preserve">   COLONNA F: km percorsi</t>
  </si>
  <si>
    <t>si auto-compila con tutti i dati che avete inserito nel foglio Entrate Evento ed Uscite Evento ed evidenzia tutte le voci. Non bisogna inserire alcun dato</t>
  </si>
  <si>
    <t>tot.</t>
  </si>
  <si>
    <r>
      <t xml:space="preserve">Quota Gestione Organizzativa - </t>
    </r>
    <r>
      <rPr>
        <sz val="12"/>
        <rFont val="Tahoma"/>
        <family val="2"/>
      </rPr>
      <t>ricevuta</t>
    </r>
  </si>
  <si>
    <r>
      <t xml:space="preserve">Quota Gestione Organizzativa - </t>
    </r>
    <r>
      <rPr>
        <sz val="12"/>
        <rFont val="Tahoma"/>
        <family val="2"/>
      </rPr>
      <t>non incassata</t>
    </r>
  </si>
  <si>
    <r>
      <t xml:space="preserve">Restituzione Quote iscrizione Anticipate </t>
    </r>
    <r>
      <rPr>
        <b/>
        <sz val="12"/>
        <color theme="1"/>
        <rFont val="Tahoma"/>
        <family val="2"/>
      </rPr>
      <t>In Eccesso</t>
    </r>
  </si>
  <si>
    <t xml:space="preserve">Numero Assenti (iscritti che rinunciano nei 7 giorni che precedono il campo e non hanno ritirato l'iscrizione in BC perché fuori termine) </t>
  </si>
  <si>
    <t>saldo</t>
  </si>
  <si>
    <t>storno quota organizzativa NON incassata (ROSS - CFM)</t>
  </si>
  <si>
    <r>
      <t xml:space="preserve">Quota Gestione Organizzativa (ROSS - CFM) - </t>
    </r>
    <r>
      <rPr>
        <b/>
        <sz val="12"/>
        <rFont val="Tahoma"/>
        <family val="2"/>
      </rPr>
      <t>non</t>
    </r>
    <r>
      <rPr>
        <sz val="12"/>
        <rFont val="Tahoma"/>
        <family val="2"/>
      </rPr>
      <t xml:space="preserve"> incassata</t>
    </r>
  </si>
  <si>
    <t>Versione</t>
  </si>
  <si>
    <t>del</t>
  </si>
  <si>
    <t>tipo di modifica / aggiornamento</t>
  </si>
  <si>
    <t>4.2</t>
  </si>
  <si>
    <t>FOGLIO 3 - corretto calcolo a conguaglio in caso di quota organizzativa non versata; FOGLIO 0 - corretto riferimenti su riga bonifici a conguaglio</t>
  </si>
  <si>
    <r>
      <t xml:space="preserve">   CELLA B4: (</t>
    </r>
    <r>
      <rPr>
        <b/>
        <sz val="10"/>
        <color rgb="FF7030A0"/>
        <rFont val="Tahoma"/>
        <family val="2"/>
      </rPr>
      <t>cella viola</t>
    </r>
    <r>
      <rPr>
        <sz val="10"/>
        <color theme="1"/>
        <rFont val="Tahoma"/>
        <family val="2"/>
      </rPr>
      <t>) scegliere dal menù a tendina il tipo di evento</t>
    </r>
  </si>
  <si>
    <r>
      <rPr>
        <b/>
        <sz val="10"/>
        <color theme="1"/>
        <rFont val="Tahoma"/>
        <family val="2"/>
      </rPr>
      <t>1)</t>
    </r>
    <r>
      <rPr>
        <sz val="10"/>
        <color theme="1"/>
        <rFont val="Tahoma"/>
        <family val="2"/>
      </rPr>
      <t xml:space="preserve"> Compilare </t>
    </r>
    <r>
      <rPr>
        <b/>
        <sz val="10"/>
        <color rgb="FF7030A0"/>
        <rFont val="Tahoma"/>
        <family val="2"/>
      </rPr>
      <t>solo le celle viola</t>
    </r>
    <r>
      <rPr>
        <sz val="10"/>
        <rFont val="Tahoma"/>
        <family val="2"/>
      </rPr>
      <t>, nel caso di problemi sulla versione del file verificare con la segreteria regionale (non modificare formule e impostazioni)</t>
    </r>
  </si>
  <si>
    <t>PC - Corso Sicurezza Volontari</t>
  </si>
  <si>
    <t>Specialità - 2 GG</t>
  </si>
  <si>
    <t>Specialità - 3 GG</t>
  </si>
  <si>
    <t>PC - Altro</t>
  </si>
  <si>
    <t>Speciale regionale</t>
  </si>
  <si>
    <t>Quota Staff giornaliera</t>
  </si>
  <si>
    <r>
      <t>QUOTA STAFF GIORNALIERA</t>
    </r>
    <r>
      <rPr>
        <b/>
        <sz val="10"/>
        <color rgb="FFFF0000"/>
        <rFont val="Tahoma"/>
        <family val="2"/>
      </rPr>
      <t>*</t>
    </r>
  </si>
  <si>
    <t>Data inizio</t>
  </si>
  <si>
    <t>Data fine</t>
  </si>
  <si>
    <r>
      <t>Numero giorni evento</t>
    </r>
    <r>
      <rPr>
        <b/>
        <sz val="11"/>
        <color rgb="FFFF0000"/>
        <rFont val="Tahoma"/>
        <family val="2"/>
      </rPr>
      <t>*</t>
    </r>
  </si>
  <si>
    <t>aggiornamento importi quote in foglio "menu tendina - dettaglio quote" secondo nuova delibera 87 del 24/08/2023, aggiornato riferimenti foglio 1 righe da 6 a 7 con rif. nuove voci eventi, aggiornamento foglio 3 dettaglio e calcolo data inizio/data fine e impostata nuova formula per calcolo GG quota staff</t>
  </si>
  <si>
    <t>Voce Bilancio</t>
  </si>
  <si>
    <t xml:space="preserve">Questo foglio si autocompila inserendo i dati nel foglio "1-entrate_evento" e "2-uscite_evento".                                                                                                                                        </t>
  </si>
  <si>
    <r>
      <t xml:space="preserve">   CELLE B6 e B7: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inserire data inizio e data fine evento (corrispondente a BuonaCaccia) al fine del calcolo automatico delle quote staff di competenza dell'evento scelto secondo delibera regionale in vigore</t>
    </r>
  </si>
  <si>
    <r>
      <t xml:space="preserve">   CELLA B5: </t>
    </r>
    <r>
      <rPr>
        <b/>
        <sz val="10"/>
        <color rgb="FF7030A0"/>
        <rFont val="Tahoma"/>
        <family val="2"/>
      </rPr>
      <t xml:space="preserve"> (cella viola) </t>
    </r>
    <r>
      <rPr>
        <sz val="10"/>
        <color theme="1"/>
        <rFont val="Tahoma"/>
        <family val="2"/>
      </rPr>
      <t>scrivere il titolo dell'evento corrispondente a quanto pubblicato in BuonaCaccia</t>
    </r>
  </si>
  <si>
    <t xml:space="preserve">   CELLA B9: si compila automaticamente una volta inserite le date inizio e fine evento. Restituisce la vista del numerno di giorni dell'evento sulla base dei quali verrà calcolata la quota staff</t>
  </si>
  <si>
    <t>Sezione Quota per Gestione Organizzativa secondo Delibera Regionale (celle C26 e D26-D27)</t>
  </si>
  <si>
    <r>
      <t xml:space="preserve">Sezione </t>
    </r>
    <r>
      <rPr>
        <b/>
        <u/>
        <sz val="10"/>
        <color theme="1"/>
        <rFont val="Tahoma"/>
        <family val="2"/>
      </rPr>
      <t>Altre Entrate</t>
    </r>
    <r>
      <rPr>
        <b/>
        <sz val="10"/>
        <color theme="1"/>
        <rFont val="Tahoma"/>
        <family val="2"/>
      </rPr>
      <t xml:space="preserve"> Eventuali all'evento</t>
    </r>
  </si>
  <si>
    <t xml:space="preserve">   COLONNA B: scegliere dal menù a tendina la tipologia di spesa viaggi</t>
  </si>
  <si>
    <t xml:space="preserve">   COLONNA B: scegliere dal menù a tendina la tipologia di spesa km</t>
  </si>
  <si>
    <r>
      <t xml:space="preserve">Sezione SPESE VARIE da colonna J a colonna M - righe 6-48 </t>
    </r>
    <r>
      <rPr>
        <sz val="10"/>
        <color theme="1"/>
        <rFont val="Tahoma"/>
        <family val="2"/>
      </rPr>
      <t xml:space="preserve">compilare </t>
    </r>
    <r>
      <rPr>
        <b/>
        <sz val="10"/>
        <color rgb="FF7030A0"/>
        <rFont val="Tahoma"/>
        <family val="2"/>
      </rPr>
      <t>(celle viola)</t>
    </r>
    <r>
      <rPr>
        <sz val="10"/>
        <color theme="1"/>
        <rFont val="Tahoma"/>
        <family val="2"/>
      </rPr>
      <t xml:space="preserve"> una riga per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pezza giustificativa</t>
    </r>
    <r>
      <rPr>
        <sz val="10"/>
        <color theme="1"/>
        <rFont val="Tahoma"/>
        <family val="2"/>
      </rPr>
      <t xml:space="preserve"> (scontrino, ricevuta fiscale, fattura, autocertificazione)</t>
    </r>
  </si>
  <si>
    <r>
      <t xml:space="preserve">   CELLE DA F4 A F14: (</t>
    </r>
    <r>
      <rPr>
        <b/>
        <sz val="10"/>
        <color rgb="FF7030A0"/>
        <rFont val="Tahoma"/>
        <family val="2"/>
      </rPr>
      <t>celle viola</t>
    </r>
    <r>
      <rPr>
        <sz val="10"/>
        <color theme="1"/>
        <rFont val="Tahoma"/>
        <family val="2"/>
      </rPr>
      <t>) compilare con anagrafica dell'evento e riferimenti</t>
    </r>
  </si>
  <si>
    <t>5.1</t>
  </si>
  <si>
    <t>corretta formula sommatoria preventivo figlio - 3 cella C21, corrette note righe 4-18; aggiunto totale foglio - 2 cella L49, piccoli aggiornamenti su note foglio 2 e foglio 3; folgio 0 - istruzioni : aggiornati tutti i riferimenti di celle e righe</t>
  </si>
  <si>
    <t>5.2</t>
  </si>
  <si>
    <t>aggiornato menu a tendina "GEST - Viveri"</t>
  </si>
  <si>
    <t>PREV - Rimborso km (= 0,25 €/km)</t>
  </si>
  <si>
    <r>
      <t>Quota Staff</t>
    </r>
    <r>
      <rPr>
        <b/>
        <sz val="12"/>
        <color rgb="FFFF0000"/>
        <rFont val="Tahoma"/>
        <family val="2"/>
      </rPr>
      <t>*</t>
    </r>
  </si>
  <si>
    <r>
      <t>RIMBORSI KM</t>
    </r>
    <r>
      <rPr>
        <i/>
        <sz val="11"/>
        <color theme="1"/>
        <rFont val="Tahoma"/>
        <family val="2"/>
      </rPr>
      <t xml:space="preserve"> (omnicomprensivo con la sola esclusione per eventuali spese di pedaggi autostradali e/o traghettamento (in caso da inserire nella sezione SPESE VARIE VIAGGI)</t>
    </r>
  </si>
  <si>
    <t>Spese varie viaggi</t>
  </si>
  <si>
    <t>Rimborsi km</t>
  </si>
  <si>
    <t>Tot. Spese varie</t>
  </si>
  <si>
    <t>Titolo Evento in BC</t>
  </si>
  <si>
    <r>
      <t>Data inizio</t>
    </r>
    <r>
      <rPr>
        <b/>
        <sz val="10"/>
        <color rgb="FFFF0000"/>
        <rFont val="Tahoma"/>
        <family val="2"/>
      </rPr>
      <t>*</t>
    </r>
  </si>
  <si>
    <r>
      <t>Data fine</t>
    </r>
    <r>
      <rPr>
        <b/>
        <sz val="10"/>
        <color rgb="FFFF0000"/>
        <rFont val="Tahoma"/>
        <family val="2"/>
      </rPr>
      <t>*</t>
    </r>
  </si>
  <si>
    <t>SPESE VARIE VIAGGI</t>
  </si>
  <si>
    <t>RIMBORSI KM</t>
  </si>
  <si>
    <t>SPESE VARIE</t>
  </si>
  <si>
    <t>Biglietti treni, bus…</t>
  </si>
  <si>
    <t>Carburante</t>
  </si>
  <si>
    <t>Pedaggi Autostrada</t>
  </si>
  <si>
    <t>Acquisto materiali di consumo per attività</t>
  </si>
  <si>
    <t>Viveri</t>
  </si>
  <si>
    <t>Cancelleria</t>
  </si>
  <si>
    <t>Assicurazioni</t>
  </si>
  <si>
    <t>Riscaldamento e utenze</t>
  </si>
  <si>
    <t>Omaggi allievi</t>
  </si>
  <si>
    <t>Omaggi relatori</t>
  </si>
  <si>
    <t>Altro</t>
  </si>
  <si>
    <t>Pernottamento / Affitto sale / aree per attività</t>
  </si>
  <si>
    <t xml:space="preserve">Noleggi attrezzature per attività </t>
  </si>
  <si>
    <r>
      <t xml:space="preserve">Rimborso Quote iscrizione </t>
    </r>
    <r>
      <rPr>
        <b/>
        <sz val="12"/>
        <color theme="1"/>
        <rFont val="Tahoma"/>
        <family val="2"/>
      </rPr>
      <t>Non</t>
    </r>
    <r>
      <rPr>
        <sz val="12"/>
        <color theme="1"/>
        <rFont val="Tahoma"/>
        <family val="2"/>
      </rPr>
      <t xml:space="preserve"> Anticipate</t>
    </r>
  </si>
  <si>
    <t>Quota Partecipante (presenti)</t>
  </si>
  <si>
    <r>
      <t xml:space="preserve">Acquisto </t>
    </r>
    <r>
      <rPr>
        <b/>
        <sz val="10"/>
        <rFont val="Tahoma"/>
        <family val="2"/>
      </rPr>
      <t>attrezzature</t>
    </r>
    <r>
      <rPr>
        <sz val="10"/>
        <rFont val="Tahoma"/>
        <family val="2"/>
      </rPr>
      <t xml:space="preserve"> (= beni AGESCI Veneto)</t>
    </r>
  </si>
  <si>
    <t>Acquisto attrezzature (= beni AGESCI Veneto)</t>
  </si>
  <si>
    <r>
      <rPr>
        <b/>
        <u/>
        <sz val="14"/>
        <color theme="1"/>
        <rFont val="Tahoma"/>
        <family val="2"/>
      </rPr>
      <t>Bilancio preventivo</t>
    </r>
    <r>
      <rPr>
        <b/>
        <sz val="14"/>
        <color theme="1"/>
        <rFont val="Tahoma"/>
        <family val="2"/>
      </rPr>
      <t xml:space="preserve">: nella </t>
    </r>
    <r>
      <rPr>
        <b/>
        <sz val="14"/>
        <color rgb="FF00B050"/>
        <rFont val="Tahoma"/>
        <family val="2"/>
      </rPr>
      <t>cella C48</t>
    </r>
    <r>
      <rPr>
        <b/>
        <sz val="14"/>
        <color theme="1"/>
        <rFont val="Tahoma"/>
        <family val="2"/>
      </rPr>
      <t xml:space="preserve"> è indicato l'eventuale </t>
    </r>
    <r>
      <rPr>
        <b/>
        <sz val="14"/>
        <color rgb="FF00B050"/>
        <rFont val="Tahoma"/>
        <family val="2"/>
      </rPr>
      <t xml:space="preserve">saldo positivo previsto </t>
    </r>
    <r>
      <rPr>
        <b/>
        <sz val="14"/>
        <color theme="1"/>
        <rFont val="Tahoma"/>
        <family val="2"/>
      </rPr>
      <t xml:space="preserve">e nella </t>
    </r>
    <r>
      <rPr>
        <b/>
        <sz val="14"/>
        <color rgb="FFFF0000"/>
        <rFont val="Tahoma"/>
        <family val="2"/>
      </rPr>
      <t>cella G48</t>
    </r>
    <r>
      <rPr>
        <b/>
        <sz val="14"/>
        <color theme="1"/>
        <rFont val="Tahoma"/>
        <family val="2"/>
      </rPr>
      <t xml:space="preserve"> l'eventuale </t>
    </r>
    <r>
      <rPr>
        <b/>
        <sz val="14"/>
        <color rgb="FFFF0000"/>
        <rFont val="Tahoma"/>
        <family val="2"/>
      </rPr>
      <t>saldo negativo previsto</t>
    </r>
    <r>
      <rPr>
        <b/>
        <sz val="14"/>
        <color theme="1"/>
        <rFont val="Tahoma"/>
        <family val="2"/>
      </rPr>
      <t xml:space="preserve">.                                      </t>
    </r>
  </si>
  <si>
    <r>
      <rPr>
        <b/>
        <u/>
        <sz val="14"/>
        <color theme="1"/>
        <rFont val="Tahoma"/>
        <family val="2"/>
      </rPr>
      <t>Bilancio consuntivo</t>
    </r>
    <r>
      <rPr>
        <b/>
        <sz val="14"/>
        <color theme="1"/>
        <rFont val="Tahoma"/>
        <family val="2"/>
      </rPr>
      <t xml:space="preserve">: nella </t>
    </r>
    <r>
      <rPr>
        <b/>
        <sz val="14"/>
        <color rgb="FF00B050"/>
        <rFont val="Tahoma"/>
        <family val="2"/>
      </rPr>
      <t>cella D48</t>
    </r>
    <r>
      <rPr>
        <b/>
        <sz val="14"/>
        <color theme="1"/>
        <rFont val="Tahoma"/>
        <family val="2"/>
      </rPr>
      <t xml:space="preserve"> è indicato l'eventuale </t>
    </r>
    <r>
      <rPr>
        <b/>
        <sz val="14"/>
        <color rgb="FF00B050"/>
        <rFont val="Tahoma"/>
        <family val="2"/>
      </rPr>
      <t xml:space="preserve">saldo positivo a consuntivo </t>
    </r>
    <r>
      <rPr>
        <b/>
        <sz val="14"/>
        <color theme="1"/>
        <rFont val="Tahoma"/>
        <family val="2"/>
      </rPr>
      <t xml:space="preserve">e nella </t>
    </r>
    <r>
      <rPr>
        <b/>
        <sz val="14"/>
        <color rgb="FFFF0000"/>
        <rFont val="Tahoma"/>
        <family val="2"/>
      </rPr>
      <t>cella H48</t>
    </r>
    <r>
      <rPr>
        <b/>
        <sz val="14"/>
        <color theme="1"/>
        <rFont val="Tahoma"/>
        <family val="2"/>
      </rPr>
      <t xml:space="preserve"> l'eventuale </t>
    </r>
    <r>
      <rPr>
        <b/>
        <sz val="14"/>
        <color rgb="FFFF0000"/>
        <rFont val="Tahoma"/>
        <family val="2"/>
      </rPr>
      <t>saldo negativo a consuntivo</t>
    </r>
    <r>
      <rPr>
        <b/>
        <sz val="14"/>
        <color theme="1"/>
        <rFont val="Tahoma"/>
        <family val="2"/>
      </rPr>
      <t>.</t>
    </r>
  </si>
  <si>
    <r>
      <rPr>
        <b/>
        <u/>
        <sz val="14"/>
        <rFont val="Tahoma"/>
        <family val="2"/>
      </rPr>
      <t>Bonifico a saldo</t>
    </r>
    <r>
      <rPr>
        <b/>
        <sz val="14"/>
        <rFont val="Tahoma"/>
        <family val="2"/>
      </rPr>
      <t>:</t>
    </r>
    <r>
      <rPr>
        <b/>
        <sz val="14"/>
        <color theme="1"/>
        <rFont val="Tahoma"/>
        <family val="2"/>
      </rPr>
      <t xml:space="preserve"> nella </t>
    </r>
    <r>
      <rPr>
        <b/>
        <sz val="14"/>
        <color rgb="FF0070C0"/>
        <rFont val="Tahoma"/>
        <family val="2"/>
      </rPr>
      <t>cella D79</t>
    </r>
    <r>
      <rPr>
        <b/>
        <sz val="14"/>
        <color theme="1"/>
        <rFont val="Tahoma"/>
        <family val="2"/>
      </rPr>
      <t xml:space="preserve"> è riepilogato l'eventuale avanzo di cassa </t>
    </r>
    <r>
      <rPr>
        <b/>
        <sz val="14"/>
        <color rgb="FF0070C0"/>
        <rFont val="Tahoma"/>
        <family val="2"/>
      </rPr>
      <t>contante da restituire</t>
    </r>
    <r>
      <rPr>
        <b/>
        <sz val="14"/>
        <color theme="1"/>
        <rFont val="Tahoma"/>
        <family val="2"/>
      </rPr>
      <t xml:space="preserve"> o nella </t>
    </r>
    <r>
      <rPr>
        <b/>
        <sz val="14"/>
        <color rgb="FF0070C0"/>
        <rFont val="Tahoma"/>
        <family val="2"/>
      </rPr>
      <t xml:space="preserve">cella H79 </t>
    </r>
    <r>
      <rPr>
        <b/>
        <sz val="14"/>
        <color theme="1"/>
        <rFont val="Tahoma"/>
        <family val="2"/>
      </rPr>
      <t xml:space="preserve">l'eventuale importo </t>
    </r>
    <r>
      <rPr>
        <b/>
        <sz val="14"/>
        <color rgb="FF0070C0"/>
        <rFont val="Tahoma"/>
        <family val="2"/>
      </rPr>
      <t>da ricevere a saldo</t>
    </r>
    <r>
      <rPr>
        <b/>
        <sz val="14"/>
        <color theme="1"/>
        <rFont val="Tahoma"/>
        <family val="2"/>
      </rPr>
      <t xml:space="preserve">.               </t>
    </r>
  </si>
  <si>
    <t>aggiornamento importo rimborso km secondo delibera di consiglio n. 90 del 02/03/2024; aggiornata descrizione in menu a tendina rimborsi km; foglio 3 aggiornato descrizione rimb. Km, aggiornata descrizione quote staff; foglio 2 aggiornati titoli sezioni; aggiornata descrizione titolo evento bc foglio 3+1; aggiornamento e semplificazione tutti menu a tendina spese (foglio 2 e riferimenti foglio 3), corretto formula in preventivo quota organizazzione CFM-ROSS</t>
  </si>
  <si>
    <t>Sezione Riepilogo Evento - righe 17-45</t>
  </si>
  <si>
    <r>
      <t xml:space="preserve">   CELLA F52 e G55: </t>
    </r>
    <r>
      <rPr>
        <b/>
        <sz val="10"/>
        <color rgb="FF7030A0"/>
        <rFont val="Tahoma"/>
        <family val="2"/>
      </rPr>
      <t xml:space="preserve">(celle viola) </t>
    </r>
    <r>
      <rPr>
        <sz val="10"/>
        <rFont val="Tahoma"/>
        <family val="2"/>
      </rPr>
      <t>data e fi</t>
    </r>
    <r>
      <rPr>
        <sz val="10"/>
        <color theme="1"/>
        <rFont val="Tahoma"/>
        <family val="2"/>
      </rPr>
      <t>rma del responsabile del bilancio</t>
    </r>
  </si>
  <si>
    <t xml:space="preserve">   CELLA C48: saldo preventivo positivo</t>
  </si>
  <si>
    <t xml:space="preserve">   CELLA D48: saldo consuntivo positivo</t>
  </si>
  <si>
    <t xml:space="preserve">   CELLA G48: saldo preventivo negativo</t>
  </si>
  <si>
    <t xml:space="preserve">   CELLA H48: saldo consuntivo negativo</t>
  </si>
  <si>
    <t>Sezione Saldo Evento - righe 48-55</t>
  </si>
  <si>
    <t>Sezione Movimenti a Chiusura di Cassa - righe 59-79</t>
  </si>
  <si>
    <t xml:space="preserve">   CELLE D66, D67 e H66: riepilogo dei conteggi automatici su anticipi da stornare/imputare a chiusura evento</t>
  </si>
  <si>
    <t>si auto-compila rispetto ai costi e ricavi di competenza valorizzati, mettendo quindi in evidenza il saldo evento (bilancio campo positivo o negativo).</t>
  </si>
  <si>
    <t xml:space="preserve">   CELLA D79: si auto-compila importo da restituire alla Segreteria (a conguaglio di cassa tenendo conto del saldo dell'evento e degli anticipi)</t>
  </si>
  <si>
    <t xml:space="preserve">   CELLA H79: si auto-compila importo da ricevere dalla Segreteria (a conguaglio di cassa tenendo conto del saldo dell'evento e degli anticipi)</t>
  </si>
  <si>
    <t>DA DELIBERA REGIONALE n. 92 del 21/01/2025</t>
  </si>
  <si>
    <r>
      <t>Eventuali Altre entrate all'evento</t>
    </r>
    <r>
      <rPr>
        <b/>
        <sz val="11"/>
        <color rgb="FFFF0000"/>
        <rFont val="Tahoma"/>
        <family val="2"/>
      </rPr>
      <t>*</t>
    </r>
  </si>
  <si>
    <r>
      <rPr>
        <b/>
        <i/>
        <sz val="10"/>
        <color rgb="FFFF0000"/>
        <rFont val="Tahoma"/>
        <family val="2"/>
      </rPr>
      <t>*</t>
    </r>
    <r>
      <rPr>
        <i/>
        <sz val="10"/>
        <color theme="1"/>
        <rFont val="Tahoma"/>
        <family val="2"/>
      </rPr>
      <t>inserire qui dettaglio "Eventuali Altre entrate all'evento" (es.: vendita alimentari avanzati, gadget...)</t>
    </r>
  </si>
  <si>
    <r>
      <rPr>
        <b/>
        <i/>
        <sz val="10"/>
        <color rgb="FFFF0000"/>
        <rFont val="Tahoma"/>
        <family val="2"/>
      </rPr>
      <t>*</t>
    </r>
    <r>
      <rPr>
        <i/>
        <sz val="10"/>
        <color theme="1"/>
        <rFont val="Tahoma"/>
        <family val="2"/>
      </rPr>
      <t>inserire qui dettaglio "altri anticipi ricevuti" (es.: anticipo spese pernotto…)</t>
    </r>
  </si>
  <si>
    <r>
      <t>Altri anticipi ricevuti</t>
    </r>
    <r>
      <rPr>
        <b/>
        <sz val="11"/>
        <color rgb="FFFF0000"/>
        <rFont val="Tahoma"/>
        <family val="2"/>
      </rPr>
      <t>*</t>
    </r>
  </si>
  <si>
    <t>N.b.: Scegliere la voce dal menù a tendina e inserire voce data per data e per membro di staff - VEDI APPROFONDIMENTI SOTTO</t>
  </si>
  <si>
    <t>N.b.: Scegliere la voce dal menù a tendina e inserire una riga per scontrino/pezza - VEDI APPROFONDIMENTI SOTTO</t>
  </si>
  <si>
    <t>Numero Maestri di Specialità</t>
  </si>
  <si>
    <r>
      <t xml:space="preserve">SPESE VARIE VIAGGI/TRASPORTO </t>
    </r>
    <r>
      <rPr>
        <i/>
        <sz val="11"/>
        <color theme="1"/>
        <rFont val="Tahoma"/>
        <family val="2"/>
      </rPr>
      <t>(es.:biglietti treno/autobus..., carburante e pedaggi….)</t>
    </r>
  </si>
  <si>
    <r>
      <t xml:space="preserve">SPESE VARIE </t>
    </r>
    <r>
      <rPr>
        <i/>
        <sz val="12"/>
        <color theme="1"/>
        <rFont val="Tahoma"/>
        <family val="2"/>
      </rPr>
      <t>(</t>
    </r>
    <r>
      <rPr>
        <i/>
        <u/>
        <sz val="12"/>
        <color theme="1"/>
        <rFont val="Tahoma"/>
        <family val="2"/>
      </rPr>
      <t xml:space="preserve">no viaggi /carburante </t>
    </r>
    <r>
      <rPr>
        <i/>
        <sz val="12"/>
        <color theme="1"/>
        <rFont val="Tahoma"/>
        <family val="2"/>
      </rPr>
      <t>- vedi altre sezioni)</t>
    </r>
  </si>
  <si>
    <t>*necessario per il calcolo corretto della quota staff</t>
  </si>
  <si>
    <t>Bilancio Evento [compilare solo le celle in viola]</t>
  </si>
  <si>
    <t>CONS - Rimborso km (= 0,25 €/km)</t>
  </si>
  <si>
    <t>Preventivo (PREV)</t>
  </si>
  <si>
    <t>Consuntivo (CONS)</t>
  </si>
  <si>
    <t>Eventi particolari (1gg con costi)</t>
  </si>
  <si>
    <t>Quota partecipazione aggiuntiva partecipante</t>
  </si>
  <si>
    <t>Eventuali numero giorni aggiuntivi</t>
  </si>
  <si>
    <t>Il sottoscritto dichiara che:</t>
  </si>
  <si>
    <t>* le copie dei rimborsi spese corrispondono agli originali da me conservati</t>
  </si>
  <si>
    <t>* le spese sono state sostenute nell’esclusivo interesse di Agesci</t>
  </si>
  <si>
    <r>
      <t xml:space="preserve">* i costi, elencati nel presente documento, </t>
    </r>
    <r>
      <rPr>
        <b/>
        <sz val="9"/>
        <color indexed="8"/>
        <rFont val="Tahoma"/>
        <family val="2"/>
      </rPr>
      <t>NON</t>
    </r>
    <r>
      <rPr>
        <sz val="9"/>
        <color indexed="8"/>
        <rFont val="Tahoma"/>
        <family val="2"/>
      </rPr>
      <t xml:space="preserve"> sono stati rimborsati da altri, nè saranno richiesti, nè utilizzati in proprio</t>
    </r>
  </si>
  <si>
    <r>
      <t xml:space="preserve">* lo staff è consapevole che le </t>
    </r>
    <r>
      <rPr>
        <b/>
        <sz val="9"/>
        <color theme="1"/>
        <rFont val="Tahoma"/>
        <family val="2"/>
      </rPr>
      <t>attrezzature</t>
    </r>
    <r>
      <rPr>
        <sz val="9"/>
        <color theme="1"/>
        <rFont val="Tahoma"/>
        <family val="2"/>
      </rPr>
      <t xml:space="preserve"> acquistate sono beni di AGESCI Veneto che ne deve avere disponibilità</t>
    </r>
  </si>
  <si>
    <r>
      <t xml:space="preserve">Sezione SPESE VARIE VIAGGI/TRASPORTO da colonna B a colonna H - righe 6-19 </t>
    </r>
    <r>
      <rPr>
        <sz val="10"/>
        <color indexed="8"/>
        <rFont val="Tahoma"/>
        <family val="2"/>
      </rPr>
      <t>compilare (</t>
    </r>
    <r>
      <rPr>
        <b/>
        <sz val="10"/>
        <color rgb="FF7030A0"/>
        <rFont val="Tahoma"/>
        <family val="2"/>
      </rPr>
      <t>celle viola</t>
    </r>
    <r>
      <rPr>
        <sz val="10"/>
        <color indexed="8"/>
        <rFont val="Tahoma"/>
        <family val="2"/>
      </rPr>
      <t>) una riga per</t>
    </r>
    <r>
      <rPr>
        <b/>
        <sz val="10"/>
        <color rgb="FF000000"/>
        <rFont val="Tahoma"/>
        <family val="2"/>
      </rPr>
      <t xml:space="preserve"> </t>
    </r>
    <r>
      <rPr>
        <b/>
        <u/>
        <sz val="10"/>
        <color rgb="FF000000"/>
        <rFont val="Tahoma"/>
        <family val="2"/>
      </rPr>
      <t>pezza giustificativa</t>
    </r>
    <r>
      <rPr>
        <sz val="10"/>
        <color indexed="8"/>
        <rFont val="Tahoma"/>
        <family val="2"/>
      </rPr>
      <t xml:space="preserve"> (scontrino, ricevuta fiscale, fattura, autocertificazione)</t>
    </r>
  </si>
  <si>
    <r>
      <t xml:space="preserve">Sezione RIMBORSI KM da colonna B a colonna H - righe 24-48 </t>
    </r>
    <r>
      <rPr>
        <sz val="10"/>
        <color indexed="8"/>
        <rFont val="Tahoma"/>
        <family val="2"/>
      </rPr>
      <t>compilare (</t>
    </r>
    <r>
      <rPr>
        <b/>
        <sz val="10"/>
        <color rgb="FF7030A0"/>
        <rFont val="Tahoma"/>
        <family val="2"/>
      </rPr>
      <t>celle viola</t>
    </r>
    <r>
      <rPr>
        <sz val="10"/>
        <color indexed="8"/>
        <rFont val="Tahoma"/>
        <family val="2"/>
      </rPr>
      <t xml:space="preserve">) una riga per tratta (specificare tutti i dettagli e </t>
    </r>
    <r>
      <rPr>
        <b/>
        <u/>
        <sz val="10"/>
        <color rgb="FF000000"/>
        <rFont val="Tahoma"/>
        <family val="2"/>
      </rPr>
      <t>firmare</t>
    </r>
    <r>
      <rPr>
        <sz val="10"/>
        <color indexed="8"/>
        <rFont val="Tahoma"/>
        <family val="2"/>
      </rPr>
      <t xml:space="preserve"> modulo quale autocertificazione di spesa)</t>
    </r>
  </si>
  <si>
    <r>
      <t xml:space="preserve">   CELLA B51 e C53: </t>
    </r>
    <r>
      <rPr>
        <b/>
        <sz val="10"/>
        <color rgb="FF7030A0"/>
        <rFont val="Tahoma"/>
        <family val="2"/>
      </rPr>
      <t xml:space="preserve">(celle viola) </t>
    </r>
    <r>
      <rPr>
        <sz val="10"/>
        <rFont val="Tahoma"/>
        <family val="2"/>
      </rPr>
      <t>data e fi</t>
    </r>
    <r>
      <rPr>
        <sz val="10"/>
        <color theme="1"/>
        <rFont val="Tahoma"/>
        <family val="2"/>
      </rPr>
      <t>rma del responsabile del bilancio quale autocertificazione in merito ai rimborsi km</t>
    </r>
  </si>
  <si>
    <t xml:space="preserve">   CELLE DA C14 a C17: si compilano automaticamente con le quote di competenza dell'evento secondo delibera regionale in vigore,  scelto il tipo di evento (B4) </t>
  </si>
  <si>
    <t xml:space="preserve">   CELLA C14: Quota Iscrizione individuale di competenza dell'evento secondo delibera regionale (no quota parte trattenuta per Rimb. Struttura Regionale)</t>
  </si>
  <si>
    <t xml:space="preserve">   CELLA C15: Quota Partecipazione individuale di ogni singolo partecipante all'evento</t>
  </si>
  <si>
    <t xml:space="preserve">   CELLA C16: Quota di partecipazione individuale di ogni singolo capo in Staff</t>
  </si>
  <si>
    <t xml:space="preserve">   CELLA C17: Quota di partecipazione individuale di ogni singolo Maestro di Specialità (MdS solo per Campetti di Specialità)</t>
  </si>
  <si>
    <t xml:space="preserve">Sezione numeri previsti ed effettivi (celle C21-C23 e D21-D23) </t>
  </si>
  <si>
    <r>
      <t xml:space="preserve">   CELLA C21, C22 e C23: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il numero di partecipanti, staff e MdS effettivi previsti </t>
    </r>
    <r>
      <rPr>
        <b/>
        <sz val="10"/>
        <color theme="1"/>
        <rFont val="Tahoma"/>
        <family val="2"/>
      </rPr>
      <t>prima</t>
    </r>
    <r>
      <rPr>
        <sz val="10"/>
        <color theme="1"/>
        <rFont val="Tahoma"/>
        <family val="2"/>
      </rPr>
      <t xml:space="preserve"> del campo</t>
    </r>
  </si>
  <si>
    <r>
      <t xml:space="preserve">   CELLE D21, D22 e D23: </t>
    </r>
    <r>
      <rPr>
        <b/>
        <sz val="10"/>
        <color rgb="FF7030A0"/>
        <rFont val="Tahoma"/>
        <family val="2"/>
      </rPr>
      <t xml:space="preserve">(cella viola) </t>
    </r>
    <r>
      <rPr>
        <sz val="10"/>
        <color theme="1"/>
        <rFont val="Tahoma"/>
        <family val="2"/>
      </rPr>
      <t xml:space="preserve"> il numero di partecipanti (= </t>
    </r>
    <r>
      <rPr>
        <b/>
        <sz val="10"/>
        <color theme="1"/>
        <rFont val="Tahoma"/>
        <family val="2"/>
      </rPr>
      <t>PRESENTI in Buonacaccia</t>
    </r>
    <r>
      <rPr>
        <sz val="10"/>
        <color theme="1"/>
        <rFont val="Tahoma"/>
        <family val="2"/>
      </rPr>
      <t xml:space="preserve">), staff (= </t>
    </r>
    <r>
      <rPr>
        <b/>
        <sz val="10"/>
        <color theme="1"/>
        <rFont val="Tahoma"/>
        <family val="2"/>
      </rPr>
      <t>Registrati in Buonacaccia</t>
    </r>
    <r>
      <rPr>
        <sz val="10"/>
        <color theme="1"/>
        <rFont val="Tahoma"/>
        <family val="2"/>
      </rPr>
      <t xml:space="preserve">) e MdS effettivi </t>
    </r>
    <r>
      <rPr>
        <b/>
        <sz val="10"/>
        <color theme="1"/>
        <rFont val="Tahoma"/>
        <family val="2"/>
      </rPr>
      <t>dopo</t>
    </r>
    <r>
      <rPr>
        <sz val="10"/>
        <color theme="1"/>
        <rFont val="Tahoma"/>
        <family val="2"/>
      </rPr>
      <t xml:space="preserve"> il campo (= </t>
    </r>
    <r>
      <rPr>
        <b/>
        <sz val="10"/>
        <color theme="1"/>
        <rFont val="Tahoma"/>
        <family val="2"/>
      </rPr>
      <t>PRESENTI in Buonacaccia con nota MdS</t>
    </r>
    <r>
      <rPr>
        <sz val="10"/>
        <color theme="1"/>
        <rFont val="Tahoma"/>
        <family val="2"/>
      </rPr>
      <t>)</t>
    </r>
  </si>
  <si>
    <r>
      <t xml:space="preserve">   CELLA D25: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nr. iscritti che hanno rinunciato negli ultimi 7 giorni prima del campo o "non presentati" </t>
    </r>
    <r>
      <rPr>
        <b/>
        <sz val="10"/>
        <color theme="1"/>
        <rFont val="Tahoma"/>
        <family val="2"/>
      </rPr>
      <t>= ASSENTI in Buonacaccia</t>
    </r>
  </si>
  <si>
    <r>
      <t xml:space="preserve">   CELLA C29: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rgb="FF7030A0"/>
        <rFont val="Tahoma"/>
        <family val="2"/>
      </rPr>
      <t xml:space="preserve"> </t>
    </r>
    <r>
      <rPr>
        <sz val="10"/>
        <color theme="1"/>
        <rFont val="Tahoma"/>
        <family val="2"/>
      </rPr>
      <t xml:space="preserve">quota per gestione organizzativa </t>
    </r>
    <r>
      <rPr>
        <b/>
        <sz val="10"/>
        <color theme="1"/>
        <rFont val="Tahoma"/>
        <family val="2"/>
      </rPr>
      <t>prevista</t>
    </r>
    <r>
      <rPr>
        <sz val="10"/>
        <color theme="1"/>
        <rFont val="Tahoma"/>
        <family val="2"/>
      </rPr>
      <t xml:space="preserve"> secondo Delibera Regionale (solo ROSS e CFM) - scelto il tipo di evento (C4) si compila automaticamente</t>
    </r>
  </si>
  <si>
    <r>
      <t xml:space="preserve">   CELLA D29: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quota per gestione organizzativa </t>
    </r>
    <r>
      <rPr>
        <b/>
        <sz val="10"/>
        <color theme="1"/>
        <rFont val="Tahoma"/>
        <family val="2"/>
      </rPr>
      <t>bonificata</t>
    </r>
    <r>
      <rPr>
        <sz val="10"/>
        <color theme="1"/>
        <rFont val="Tahoma"/>
        <family val="2"/>
      </rPr>
      <t xml:space="preserve"> secondo Delibera Regionale (solo ROSS e CFM)</t>
    </r>
  </si>
  <si>
    <r>
      <t xml:space="preserve">   CELLA D30: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data del bonifico ricevuto per Quota Gestione Organizzativa (solo ROSS e CFM)</t>
    </r>
  </si>
  <si>
    <r>
      <t xml:space="preserve">   CELLA B34: compilare</t>
    </r>
    <r>
      <rPr>
        <b/>
        <sz val="10"/>
        <color rgb="FF7030A0"/>
        <rFont val="Tahoma"/>
        <family val="2"/>
      </rPr>
      <t xml:space="preserve"> (cella viola) </t>
    </r>
    <r>
      <rPr>
        <sz val="10"/>
        <color theme="1"/>
        <rFont val="Tahoma"/>
        <family val="2"/>
      </rPr>
      <t>con eventuali altre entrate finanziarie effettive, come quelle per la vendita di alimentari avanzati all'evento…</t>
    </r>
  </si>
  <si>
    <r>
      <t xml:space="preserve">   C31 e D34: importo effettivamente ricevuto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e data incasso</t>
    </r>
    <r>
      <rPr>
        <b/>
        <sz val="10"/>
        <color rgb="FF7030A0"/>
        <rFont val="Tahoma"/>
        <family val="2"/>
      </rPr>
      <t xml:space="preserve"> (cella viola) </t>
    </r>
  </si>
  <si>
    <r>
      <t xml:space="preserve">Sezione </t>
    </r>
    <r>
      <rPr>
        <b/>
        <u/>
        <sz val="10"/>
        <color theme="1"/>
        <rFont val="Tahoma"/>
        <family val="2"/>
      </rPr>
      <t>Anticipi</t>
    </r>
    <r>
      <rPr>
        <b/>
        <sz val="10"/>
        <color theme="1"/>
        <rFont val="Tahoma"/>
        <family val="2"/>
      </rPr>
      <t xml:space="preserve"> da AGESCI Veneto (CELLE C41-44 e D41-D44)</t>
    </r>
  </si>
  <si>
    <r>
      <t xml:space="preserve">   CELLA C41 e D41: </t>
    </r>
    <r>
      <rPr>
        <b/>
        <sz val="10"/>
        <color rgb="FF7030A0"/>
        <rFont val="Tahoma"/>
        <family val="2"/>
      </rPr>
      <t xml:space="preserve">(cella viola) </t>
    </r>
    <r>
      <rPr>
        <sz val="10"/>
        <color theme="1"/>
        <rFont val="Tahoma"/>
        <family val="2"/>
      </rPr>
      <t>importo e data dell'effettivo ricevimento di anticipi su quote iscrizione (da stornare a congualio con quote dovute secondo delibera a fine evento)</t>
    </r>
  </si>
  <si>
    <r>
      <t xml:space="preserve">   CELLA C42 e D42: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importo e data dell'effettivo ricevimento di anticipi per assicurazioni ospiti o assicurazioni integrative anticipati da AGESCI Veneto (da stornare a congualio a fine evento)</t>
    </r>
  </si>
  <si>
    <r>
      <t xml:space="preserve">   CELLA C43 e D43: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importo e data dell'effettivo ricevimento di altri anticipi ricevuti da AGESCI Veneto (da stornare a congualio a fine evento)</t>
    </r>
  </si>
  <si>
    <r>
      <t xml:space="preserve">   CELLA C44: </t>
    </r>
    <r>
      <rPr>
        <b/>
        <sz val="10"/>
        <color rgb="FF7030A0"/>
        <rFont val="Tahoma"/>
        <family val="2"/>
      </rPr>
      <t>(cella viola)</t>
    </r>
    <r>
      <rPr>
        <sz val="10"/>
        <color theme="1"/>
        <rFont val="Tahoma"/>
        <family val="2"/>
      </rPr>
      <t xml:space="preserve"> descrizione relativa agli importi della cella precedente (altri anticipi ricevuti C40)</t>
    </r>
  </si>
  <si>
    <t>aggiornati rif. Delibera; descrizione "altro" chiarito; corretto errore foglio 1; corretto vista menù a tendina; ridistribuite righe trasporti e viaggi</t>
  </si>
  <si>
    <r>
      <t xml:space="preserve">   CELLA C11:</t>
    </r>
    <r>
      <rPr>
        <b/>
        <sz val="10"/>
        <color rgb="FF7030A0"/>
        <rFont val="Tahoma"/>
        <family val="2"/>
      </rPr>
      <t xml:space="preserve"> (cella viola)</t>
    </r>
    <r>
      <rPr>
        <sz val="10"/>
        <color theme="1"/>
        <rFont val="Tahoma"/>
        <family val="2"/>
      </rPr>
      <t xml:space="preserve"> Specificare eventuali numero giorni aggiuntivi rispetto allo standard previsto per la tipologia di evento scelto (come da delibera)</t>
    </r>
  </si>
  <si>
    <t xml:space="preserve">   CELLA B12: la cella valorizzab in automatico la quota partecipazione aggiuntiva partecipante per il n. di giorni aggiuntivi specificati (come da delibera) </t>
  </si>
  <si>
    <t>7.1</t>
  </si>
  <si>
    <t>corretta vista menu a tendina USCITE-VARIE</t>
  </si>
  <si>
    <t>7.2</t>
  </si>
  <si>
    <t>Quota Maestro di Specialità (campi specialità EG)</t>
  </si>
  <si>
    <t>corretta formula quota aggiuntiva partecipazione foglio 1 cella C12 e aggiunta specifica " (campi specialità EG)" in foglio 1 cella 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</si>
</sst>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-[$€]\ * #,##0.00_-;\-[$€]\ * #,##0.00_-;_-[$€]\ * \-??_-;_-@_-"/>
    <numFmt numFmtId="165" formatCode="_-&quot;€ &quot;* #,##0.00_-;&quot;-€ &quot;* #,##0.00_-;_-&quot;€ &quot;* \-??_-;_-@_-"/>
    <numFmt numFmtId="166" formatCode="dd/mm/yy;@"/>
    <numFmt numFmtId="167" formatCode="_-&quot;€&quot;\ * #,##0.00_-;\-&quot;€&quot;\ * #,##0.00_-;_-&quot;€&quot;\ * &quot;-&quot;??_-;_-@_-"/>
    <numFmt numFmtId="168" formatCode="&quot;€&quot;\ #,##0.00"/>
    <numFmt numFmtId="169" formatCode="_-* #,##0.00_-;\-* #,##0.00_-;_-* &quot;-&quot;??_-;_-@_-"/>
    <numFmt numFmtId="170" formatCode="_-* #,##0.00\ [$€-410]_-;\-* #,##0.00\ [$€-410]_-;_-* &quot;-&quot;??\ [$€-410]_-;_-@_-"/>
  </numFmts>
  <fonts count="7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24"/>
      <color theme="1"/>
      <name val="Tahoma"/>
      <family val="2"/>
    </font>
    <font>
      <b/>
      <sz val="24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Tahoma"/>
      <family val="2"/>
    </font>
    <font>
      <sz val="11"/>
      <name val="Tahoma"/>
      <family val="2"/>
    </font>
    <font>
      <i/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Tahoma"/>
      <family val="2"/>
    </font>
    <font>
      <sz val="12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ahoma"/>
      <family val="2"/>
    </font>
    <font>
      <i/>
      <sz val="12"/>
      <color theme="1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b/>
      <sz val="14"/>
      <name val="Tahoma"/>
      <family val="2"/>
    </font>
    <font>
      <b/>
      <sz val="16"/>
      <color theme="1"/>
      <name val="Tahoma"/>
      <family val="2"/>
    </font>
    <font>
      <sz val="10"/>
      <color theme="1"/>
      <name val="Calibri"/>
      <family val="2"/>
      <scheme val="minor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sz val="16"/>
      <color theme="1"/>
      <name val="Tahoma"/>
      <family val="2"/>
    </font>
    <font>
      <b/>
      <u/>
      <sz val="14"/>
      <color theme="1"/>
      <name val="Tahoma"/>
      <family val="2"/>
    </font>
    <font>
      <b/>
      <i/>
      <sz val="9"/>
      <color theme="1"/>
      <name val="Tahoma"/>
      <family val="2"/>
    </font>
    <font>
      <b/>
      <sz val="10"/>
      <color indexed="8"/>
      <name val="Tahoma"/>
      <family val="2"/>
      <charset val="1"/>
    </font>
    <font>
      <sz val="10"/>
      <color indexed="8"/>
      <name val="Tahoma"/>
      <family val="2"/>
    </font>
    <font>
      <b/>
      <sz val="10"/>
      <color rgb="FF7030A0"/>
      <name val="Tahoma"/>
      <family val="2"/>
    </font>
    <font>
      <b/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2"/>
      <color rgb="FFFF0000"/>
      <name val="Tahoma"/>
      <family val="2"/>
    </font>
    <font>
      <i/>
      <sz val="9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i/>
      <sz val="8"/>
      <color rgb="FFFF0000"/>
      <name val="Calibri"/>
      <family val="2"/>
      <scheme val="minor"/>
    </font>
    <font>
      <b/>
      <sz val="14"/>
      <color rgb="FF00B050"/>
      <name val="Tahoma"/>
      <family val="2"/>
    </font>
    <font>
      <b/>
      <sz val="14"/>
      <color rgb="FFFF0000"/>
      <name val="Tahoma"/>
      <family val="2"/>
    </font>
    <font>
      <b/>
      <u/>
      <sz val="14"/>
      <name val="Tahoma"/>
      <family val="2"/>
    </font>
    <font>
      <b/>
      <sz val="14"/>
      <color rgb="FF0070C0"/>
      <name val="Tahoma"/>
      <family val="2"/>
    </font>
    <font>
      <sz val="10"/>
      <color rgb="FF7030A0"/>
      <name val="Tahoma"/>
      <family val="2"/>
    </font>
    <font>
      <b/>
      <u/>
      <sz val="10"/>
      <color theme="1"/>
      <name val="Tahoma"/>
      <family val="2"/>
    </font>
    <font>
      <i/>
      <sz val="10"/>
      <color theme="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rgb="FFFF0000"/>
      <name val="Tahoma"/>
      <family val="2"/>
    </font>
    <font>
      <i/>
      <u/>
      <sz val="12"/>
      <color theme="1"/>
      <name val="Tahoma"/>
      <family val="2"/>
    </font>
    <font>
      <b/>
      <i/>
      <sz val="9"/>
      <color rgb="FFFF0000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7"/>
      <color theme="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FF5050"/>
        </stop>
      </gradientFill>
    </fill>
    <fill>
      <patternFill patternType="solid">
        <fgColor rgb="FFF7F5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Dashed">
        <color rgb="FFFFC000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/>
      <bottom/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 style="mediumDashed">
        <color rgb="FFFFC000"/>
      </left>
      <right style="mediumDashed">
        <color rgb="FFFFC000"/>
      </right>
      <top style="mediumDashed">
        <color rgb="FFFFC000"/>
      </top>
      <bottom style="thin">
        <color indexed="64"/>
      </bottom>
      <diagonal/>
    </border>
    <border>
      <left style="mediumDashed">
        <color rgb="FFFFC000"/>
      </left>
      <right style="mediumDashed">
        <color rgb="FFFFC000"/>
      </right>
      <top style="thin">
        <color indexed="64"/>
      </top>
      <bottom style="thin">
        <color indexed="64"/>
      </bottom>
      <diagonal/>
    </border>
    <border>
      <left style="mediumDashed">
        <color rgb="FFFFC000"/>
      </left>
      <right style="mediumDashed">
        <color rgb="FFFFC000"/>
      </right>
      <top style="thin">
        <color indexed="64"/>
      </top>
      <bottom style="mediumDashed">
        <color rgb="FFFFC000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 applyFill="0" applyBorder="0" applyAlignment="0" applyProtection="0"/>
    <xf numFmtId="165" fontId="6" fillId="0" borderId="0" applyFill="0" applyBorder="0" applyAlignment="0" applyProtection="0"/>
    <xf numFmtId="0" fontId="5" fillId="0" borderId="0"/>
    <xf numFmtId="0" fontId="4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0" fontId="2" fillId="0" borderId="0"/>
  </cellStyleXfs>
  <cellXfs count="234">
    <xf numFmtId="0" fontId="0" fillId="0" borderId="0" xfId="0"/>
    <xf numFmtId="0" fontId="11" fillId="0" borderId="1" xfId="3" applyFont="1" applyBorder="1" applyAlignment="1" applyProtection="1">
      <alignment vertical="center"/>
    </xf>
    <xf numFmtId="0" fontId="11" fillId="0" borderId="0" xfId="3" applyFont="1" applyProtection="1"/>
    <xf numFmtId="0" fontId="12" fillId="0" borderId="6" xfId="3" applyFont="1" applyBorder="1" applyAlignment="1" applyProtection="1">
      <alignment horizontal="left" vertical="center" wrapText="1"/>
    </xf>
    <xf numFmtId="0" fontId="11" fillId="0" borderId="0" xfId="3" applyFont="1" applyAlignment="1" applyProtection="1">
      <alignment wrapText="1"/>
    </xf>
    <xf numFmtId="0" fontId="13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Protection="1"/>
    <xf numFmtId="20" fontId="16" fillId="0" borderId="0" xfId="0" applyNumberFormat="1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7" fillId="0" borderId="0" xfId="4" applyFont="1" applyProtection="1"/>
    <xf numFmtId="0" fontId="7" fillId="0" borderId="0" xfId="4" applyFont="1" applyAlignment="1" applyProtection="1"/>
    <xf numFmtId="0" fontId="21" fillId="0" borderId="0" xfId="4" applyFont="1" applyFill="1" applyBorder="1" applyAlignment="1" applyProtection="1">
      <alignment horizontal="left" vertical="center" wrapText="1"/>
    </xf>
    <xf numFmtId="0" fontId="7" fillId="0" borderId="0" xfId="4" applyFont="1" applyAlignment="1" applyProtection="1">
      <alignment horizontal="center"/>
    </xf>
    <xf numFmtId="0" fontId="11" fillId="0" borderId="1" xfId="0" applyFont="1" applyFill="1" applyBorder="1" applyProtection="1">
      <protection locked="0"/>
    </xf>
    <xf numFmtId="0" fontId="13" fillId="0" borderId="1" xfId="0" applyFont="1" applyBorder="1"/>
    <xf numFmtId="0" fontId="7" fillId="0" borderId="1" xfId="4" applyFont="1" applyBorder="1" applyProtection="1"/>
    <xf numFmtId="0" fontId="7" fillId="0" borderId="1" xfId="4" applyFont="1" applyBorder="1" applyAlignment="1" applyProtection="1">
      <alignment horizontal="center"/>
    </xf>
    <xf numFmtId="0" fontId="7" fillId="0" borderId="1" xfId="4" applyFont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/>
    </xf>
    <xf numFmtId="0" fontId="7" fillId="0" borderId="0" xfId="4" applyFont="1" applyBorder="1" applyProtection="1"/>
    <xf numFmtId="0" fontId="10" fillId="0" borderId="0" xfId="4" applyFont="1" applyProtection="1"/>
    <xf numFmtId="0" fontId="7" fillId="0" borderId="0" xfId="4" applyFont="1" applyFill="1" applyBorder="1" applyProtection="1"/>
    <xf numFmtId="169" fontId="7" fillId="0" borderId="0" xfId="6" applyFont="1" applyFill="1" applyBorder="1" applyProtection="1"/>
    <xf numFmtId="169" fontId="10" fillId="0" borderId="0" xfId="6" applyFont="1" applyFill="1" applyBorder="1" applyProtection="1"/>
    <xf numFmtId="0" fontId="24" fillId="0" borderId="1" xfId="4" applyFont="1" applyBorder="1" applyAlignment="1" applyProtection="1">
      <alignment horizontal="center"/>
    </xf>
    <xf numFmtId="0" fontId="10" fillId="0" borderId="0" xfId="4" applyFont="1" applyAlignment="1" applyProtection="1">
      <alignment horizontal="right"/>
    </xf>
    <xf numFmtId="168" fontId="10" fillId="0" borderId="1" xfId="4" applyNumberFormat="1" applyFont="1" applyBorder="1" applyProtection="1"/>
    <xf numFmtId="0" fontId="21" fillId="0" borderId="0" xfId="4" applyFont="1" applyFill="1" applyBorder="1" applyAlignment="1" applyProtection="1">
      <alignment horizontal="right" vertical="center"/>
    </xf>
    <xf numFmtId="0" fontId="22" fillId="0" borderId="0" xfId="4" applyFont="1" applyFill="1" applyBorder="1" applyAlignment="1" applyProtection="1">
      <alignment horizontal="left" vertical="center"/>
    </xf>
    <xf numFmtId="0" fontId="7" fillId="0" borderId="0" xfId="4" applyFont="1" applyFill="1" applyProtection="1"/>
    <xf numFmtId="0" fontId="7" fillId="4" borderId="0" xfId="4" applyFont="1" applyFill="1" applyProtection="1"/>
    <xf numFmtId="169" fontId="7" fillId="4" borderId="0" xfId="6" applyFont="1" applyFill="1" applyBorder="1" applyProtection="1"/>
    <xf numFmtId="164" fontId="28" fillId="4" borderId="0" xfId="1" applyFont="1" applyFill="1" applyBorder="1" applyAlignment="1" applyProtection="1">
      <alignment vertical="center"/>
    </xf>
    <xf numFmtId="164" fontId="29" fillId="4" borderId="0" xfId="1" applyFont="1" applyFill="1" applyBorder="1" applyAlignment="1" applyProtection="1">
      <alignment vertical="center"/>
    </xf>
    <xf numFmtId="164" fontId="10" fillId="0" borderId="0" xfId="4" applyNumberFormat="1" applyFont="1" applyProtection="1"/>
    <xf numFmtId="0" fontId="10" fillId="0" borderId="0" xfId="4" applyFont="1" applyBorder="1" applyAlignment="1" applyProtection="1">
      <alignment horizontal="left" vertical="center"/>
    </xf>
    <xf numFmtId="169" fontId="10" fillId="0" borderId="0" xfId="6" applyFont="1" applyBorder="1" applyProtection="1"/>
    <xf numFmtId="0" fontId="10" fillId="0" borderId="0" xfId="4" applyFont="1" applyFill="1" applyProtection="1"/>
    <xf numFmtId="164" fontId="10" fillId="0" borderId="0" xfId="4" applyNumberFormat="1" applyFont="1" applyFill="1" applyProtection="1"/>
    <xf numFmtId="0" fontId="7" fillId="2" borderId="0" xfId="4" applyFont="1" applyFill="1" applyBorder="1" applyProtection="1"/>
    <xf numFmtId="0" fontId="7" fillId="2" borderId="0" xfId="4" applyFont="1" applyFill="1" applyProtection="1"/>
    <xf numFmtId="0" fontId="7" fillId="0" borderId="0" xfId="0" applyFont="1" applyFill="1" applyBorder="1" applyProtection="1"/>
    <xf numFmtId="164" fontId="7" fillId="2" borderId="0" xfId="4" applyNumberFormat="1" applyFont="1" applyFill="1" applyBorder="1" applyProtection="1"/>
    <xf numFmtId="164" fontId="10" fillId="2" borderId="0" xfId="4" applyNumberFormat="1" applyFont="1" applyFill="1" applyBorder="1" applyProtection="1"/>
    <xf numFmtId="164" fontId="7" fillId="0" borderId="0" xfId="4" applyNumberFormat="1" applyFont="1" applyFill="1" applyBorder="1" applyProtection="1"/>
    <xf numFmtId="164" fontId="10" fillId="0" borderId="0" xfId="4" applyNumberFormat="1" applyFont="1" applyFill="1" applyBorder="1" applyProtection="1"/>
    <xf numFmtId="164" fontId="7" fillId="2" borderId="9" xfId="4" applyNumberFormat="1" applyFont="1" applyFill="1" applyBorder="1" applyProtection="1"/>
    <xf numFmtId="0" fontId="10" fillId="2" borderId="0" xfId="4" applyFont="1" applyFill="1" applyAlignment="1" applyProtection="1">
      <alignment horizontal="right"/>
    </xf>
    <xf numFmtId="0" fontId="7" fillId="2" borderId="0" xfId="4" applyFont="1" applyFill="1" applyAlignment="1" applyProtection="1">
      <alignment horizontal="right"/>
    </xf>
    <xf numFmtId="0" fontId="12" fillId="0" borderId="6" xfId="3" applyFont="1" applyFill="1" applyBorder="1" applyAlignment="1" applyProtection="1">
      <alignment wrapText="1"/>
    </xf>
    <xf numFmtId="0" fontId="11" fillId="0" borderId="6" xfId="3" applyFont="1" applyFill="1" applyBorder="1" applyAlignment="1" applyProtection="1">
      <alignment wrapText="1"/>
    </xf>
    <xf numFmtId="0" fontId="11" fillId="0" borderId="7" xfId="3" applyFont="1" applyFill="1" applyBorder="1" applyAlignment="1" applyProtection="1">
      <alignment wrapText="1"/>
    </xf>
    <xf numFmtId="0" fontId="12" fillId="0" borderId="7" xfId="3" applyFont="1" applyBorder="1" applyAlignment="1" applyProtection="1">
      <alignment horizontal="left" vertical="center" wrapText="1"/>
    </xf>
    <xf numFmtId="0" fontId="12" fillId="0" borderId="7" xfId="3" applyFont="1" applyFill="1" applyBorder="1" applyAlignment="1" applyProtection="1">
      <alignment wrapText="1"/>
    </xf>
    <xf numFmtId="0" fontId="11" fillId="0" borderId="8" xfId="3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3" borderId="7" xfId="0" applyFont="1" applyFill="1" applyBorder="1" applyAlignment="1" applyProtection="1">
      <alignment wrapText="1"/>
      <protection locked="0"/>
    </xf>
    <xf numFmtId="0" fontId="10" fillId="3" borderId="6" xfId="0" applyFont="1" applyFill="1" applyBorder="1" applyAlignment="1" applyProtection="1">
      <alignment wrapText="1"/>
      <protection locked="0"/>
    </xf>
    <xf numFmtId="170" fontId="0" fillId="0" borderId="1" xfId="0" applyNumberFormat="1" applyBorder="1"/>
    <xf numFmtId="170" fontId="0" fillId="0" borderId="1" xfId="0" applyNumberFormat="1" applyFill="1" applyBorder="1"/>
    <xf numFmtId="170" fontId="0" fillId="6" borderId="1" xfId="0" applyNumberFormat="1" applyFill="1" applyBorder="1"/>
    <xf numFmtId="0" fontId="31" fillId="5" borderId="1" xfId="0" applyFont="1" applyFill="1" applyBorder="1"/>
    <xf numFmtId="170" fontId="0" fillId="5" borderId="1" xfId="0" applyNumberFormat="1" applyFill="1" applyBorder="1"/>
    <xf numFmtId="168" fontId="7" fillId="0" borderId="4" xfId="4" applyNumberFormat="1" applyFont="1" applyFill="1" applyBorder="1" applyProtection="1"/>
    <xf numFmtId="0" fontId="31" fillId="0" borderId="1" xfId="0" applyFont="1" applyFill="1" applyBorder="1"/>
    <xf numFmtId="0" fontId="26" fillId="0" borderId="0" xfId="4" applyFont="1" applyAlignment="1" applyProtection="1">
      <alignment horizontal="right"/>
    </xf>
    <xf numFmtId="0" fontId="32" fillId="0" borderId="0" xfId="4" applyFont="1" applyAlignment="1" applyProtection="1">
      <alignment horizontal="center"/>
    </xf>
    <xf numFmtId="0" fontId="21" fillId="0" borderId="0" xfId="4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7" fillId="0" borderId="0" xfId="8" applyFont="1" applyProtection="1"/>
    <xf numFmtId="0" fontId="10" fillId="0" borderId="0" xfId="8" applyFont="1" applyAlignment="1" applyProtection="1">
      <alignment horizontal="center"/>
    </xf>
    <xf numFmtId="0" fontId="9" fillId="0" borderId="0" xfId="8" applyFont="1" applyAlignment="1" applyProtection="1">
      <alignment horizontal="center" vertical="top" wrapText="1"/>
    </xf>
    <xf numFmtId="170" fontId="34" fillId="6" borderId="1" xfId="0" applyNumberFormat="1" applyFont="1" applyFill="1" applyBorder="1"/>
    <xf numFmtId="0" fontId="37" fillId="0" borderId="0" xfId="4" applyFont="1" applyFill="1" applyBorder="1" applyProtection="1"/>
    <xf numFmtId="0" fontId="39" fillId="0" borderId="2" xfId="4" applyFont="1" applyFill="1" applyBorder="1" applyAlignment="1" applyProtection="1">
      <alignment horizontal="left" vertical="center"/>
    </xf>
    <xf numFmtId="0" fontId="40" fillId="0" borderId="4" xfId="4" applyFont="1" applyBorder="1" applyAlignment="1" applyProtection="1"/>
    <xf numFmtId="0" fontId="37" fillId="0" borderId="0" xfId="4" applyFont="1" applyProtection="1"/>
    <xf numFmtId="0" fontId="39" fillId="0" borderId="0" xfId="4" applyFont="1" applyFill="1" applyBorder="1" applyAlignment="1" applyProtection="1">
      <alignment horizontal="right" vertical="center"/>
    </xf>
    <xf numFmtId="169" fontId="37" fillId="0" borderId="0" xfId="6" applyFont="1" applyProtection="1"/>
    <xf numFmtId="169" fontId="37" fillId="0" borderId="0" xfId="6" applyFont="1" applyFill="1" applyBorder="1" applyProtection="1"/>
    <xf numFmtId="169" fontId="20" fillId="0" borderId="0" xfId="6" applyFont="1" applyFill="1" applyBorder="1" applyAlignment="1" applyProtection="1">
      <alignment horizontal="center" vertical="center" wrapText="1"/>
    </xf>
    <xf numFmtId="169" fontId="20" fillId="0" borderId="0" xfId="6" applyFont="1" applyFill="1" applyBorder="1" applyProtection="1"/>
    <xf numFmtId="169" fontId="37" fillId="0" borderId="0" xfId="4" applyNumberFormat="1" applyFont="1" applyProtection="1"/>
    <xf numFmtId="0" fontId="20" fillId="2" borderId="1" xfId="4" applyFont="1" applyFill="1" applyBorder="1" applyProtection="1"/>
    <xf numFmtId="0" fontId="41" fillId="0" borderId="1" xfId="4" applyFont="1" applyBorder="1" applyProtection="1"/>
    <xf numFmtId="0" fontId="37" fillId="0" borderId="0" xfId="4" applyFont="1" applyBorder="1" applyProtection="1"/>
    <xf numFmtId="0" fontId="37" fillId="0" borderId="1" xfId="4" applyFont="1" applyBorder="1" applyAlignment="1" applyProtection="1">
      <alignment horizontal="left" indent="1"/>
    </xf>
    <xf numFmtId="0" fontId="37" fillId="0" borderId="1" xfId="4" applyFont="1" applyFill="1" applyBorder="1" applyAlignment="1" applyProtection="1">
      <alignment horizontal="left" indent="1"/>
    </xf>
    <xf numFmtId="169" fontId="37" fillId="0" borderId="0" xfId="6" applyFont="1" applyFill="1" applyProtection="1"/>
    <xf numFmtId="0" fontId="37" fillId="0" borderId="1" xfId="4" applyFont="1" applyFill="1" applyBorder="1" applyProtection="1"/>
    <xf numFmtId="0" fontId="20" fillId="0" borderId="0" xfId="4" applyFont="1" applyFill="1" applyProtection="1"/>
    <xf numFmtId="164" fontId="37" fillId="2" borderId="1" xfId="4" applyNumberFormat="1" applyFont="1" applyFill="1" applyBorder="1" applyProtection="1"/>
    <xf numFmtId="0" fontId="37" fillId="0" borderId="0" xfId="4" applyFont="1" applyFill="1" applyProtection="1"/>
    <xf numFmtId="164" fontId="20" fillId="2" borderId="1" xfId="4" applyNumberFormat="1" applyFont="1" applyFill="1" applyBorder="1" applyProtection="1"/>
    <xf numFmtId="164" fontId="20" fillId="0" borderId="0" xfId="4" applyNumberFormat="1" applyFont="1" applyFill="1" applyBorder="1" applyProtection="1"/>
    <xf numFmtId="169" fontId="9" fillId="2" borderId="1" xfId="6" applyFont="1" applyFill="1" applyBorder="1" applyProtection="1"/>
    <xf numFmtId="0" fontId="43" fillId="8" borderId="1" xfId="4" applyFont="1" applyFill="1" applyBorder="1" applyProtection="1"/>
    <xf numFmtId="0" fontId="43" fillId="9" borderId="1" xfId="4" applyFont="1" applyFill="1" applyBorder="1" applyProtection="1"/>
    <xf numFmtId="49" fontId="38" fillId="7" borderId="1" xfId="4" applyNumberFormat="1" applyFont="1" applyFill="1" applyBorder="1" applyAlignment="1" applyProtection="1">
      <alignment vertical="center"/>
      <protection locked="0"/>
    </xf>
    <xf numFmtId="169" fontId="45" fillId="2" borderId="1" xfId="6" applyFont="1" applyFill="1" applyBorder="1" applyProtection="1"/>
    <xf numFmtId="0" fontId="46" fillId="0" borderId="0" xfId="4" applyFont="1" applyProtection="1"/>
    <xf numFmtId="169" fontId="46" fillId="0" borderId="3" xfId="6" applyFont="1" applyFill="1" applyBorder="1" applyProtection="1"/>
    <xf numFmtId="169" fontId="46" fillId="2" borderId="1" xfId="6" applyFont="1" applyFill="1" applyBorder="1" applyProtection="1"/>
    <xf numFmtId="0" fontId="46" fillId="0" borderId="0" xfId="4" applyFont="1" applyBorder="1" applyProtection="1"/>
    <xf numFmtId="169" fontId="46" fillId="0" borderId="0" xfId="6" applyFont="1" applyFill="1" applyProtection="1"/>
    <xf numFmtId="43" fontId="45" fillId="2" borderId="1" xfId="6" applyNumberFormat="1" applyFont="1" applyFill="1" applyBorder="1" applyProtection="1"/>
    <xf numFmtId="170" fontId="46" fillId="7" borderId="1" xfId="6" applyNumberFormat="1" applyFont="1" applyFill="1" applyBorder="1" applyProtection="1">
      <protection locked="0"/>
    </xf>
    <xf numFmtId="14" fontId="7" fillId="7" borderId="1" xfId="4" applyNumberFormat="1" applyFont="1" applyFill="1" applyBorder="1" applyProtection="1">
      <protection locked="0"/>
    </xf>
    <xf numFmtId="170" fontId="46" fillId="10" borderId="1" xfId="6" applyNumberFormat="1" applyFont="1" applyFill="1" applyBorder="1" applyProtection="1">
      <protection locked="0"/>
    </xf>
    <xf numFmtId="14" fontId="46" fillId="7" borderId="1" xfId="4" applyNumberFormat="1" applyFont="1" applyFill="1" applyBorder="1" applyProtection="1">
      <protection locked="0"/>
    </xf>
    <xf numFmtId="0" fontId="46" fillId="7" borderId="1" xfId="4" applyFont="1" applyFill="1" applyBorder="1" applyProtection="1">
      <protection locked="0"/>
    </xf>
    <xf numFmtId="170" fontId="46" fillId="2" borderId="1" xfId="6" applyNumberFormat="1" applyFont="1" applyFill="1" applyBorder="1" applyProtection="1"/>
    <xf numFmtId="0" fontId="46" fillId="7" borderId="1" xfId="4" applyFont="1" applyFill="1" applyBorder="1" applyAlignment="1" applyProtection="1">
      <alignment horizontal="center"/>
      <protection locked="0"/>
    </xf>
    <xf numFmtId="166" fontId="7" fillId="7" borderId="1" xfId="4" applyNumberFormat="1" applyFont="1" applyFill="1" applyBorder="1" applyAlignment="1" applyProtection="1">
      <alignment horizontal="center" vertical="center"/>
      <protection locked="0"/>
    </xf>
    <xf numFmtId="170" fontId="26" fillId="0" borderId="0" xfId="4" applyNumberFormat="1" applyFont="1" applyProtection="1"/>
    <xf numFmtId="0" fontId="32" fillId="0" borderId="0" xfId="4" applyFont="1" applyFill="1" applyBorder="1" applyAlignment="1" applyProtection="1">
      <alignment horizontal="right" vertical="center" wrapText="1"/>
    </xf>
    <xf numFmtId="170" fontId="49" fillId="0" borderId="0" xfId="4" applyNumberFormat="1" applyFont="1" applyFill="1" applyBorder="1" applyAlignment="1" applyProtection="1">
      <alignment horizontal="left" vertical="center" wrapText="1"/>
    </xf>
    <xf numFmtId="0" fontId="20" fillId="0" borderId="1" xfId="4" applyFont="1" applyBorder="1" applyAlignment="1" applyProtection="1">
      <alignment horizontal="center" wrapText="1"/>
    </xf>
    <xf numFmtId="49" fontId="23" fillId="7" borderId="1" xfId="4" applyNumberFormat="1" applyFont="1" applyFill="1" applyBorder="1" applyAlignment="1" applyProtection="1">
      <alignment vertical="center"/>
      <protection locked="0"/>
    </xf>
    <xf numFmtId="0" fontId="7" fillId="7" borderId="1" xfId="4" applyFont="1" applyFill="1" applyBorder="1" applyAlignment="1" applyProtection="1">
      <alignment horizontal="center"/>
      <protection locked="0"/>
    </xf>
    <xf numFmtId="0" fontId="7" fillId="7" borderId="2" xfId="4" applyFont="1" applyFill="1" applyBorder="1" applyAlignment="1" applyProtection="1">
      <alignment horizontal="center"/>
      <protection locked="0"/>
    </xf>
    <xf numFmtId="168" fontId="7" fillId="7" borderId="4" xfId="4" applyNumberFormat="1" applyFont="1" applyFill="1" applyBorder="1" applyProtection="1">
      <protection locked="0"/>
    </xf>
    <xf numFmtId="166" fontId="7" fillId="7" borderId="1" xfId="4" applyNumberFormat="1" applyFont="1" applyFill="1" applyBorder="1" applyProtection="1">
      <protection locked="0"/>
    </xf>
    <xf numFmtId="0" fontId="50" fillId="0" borderId="10" xfId="3" applyFont="1" applyFill="1" applyBorder="1" applyAlignment="1" applyProtection="1">
      <alignment wrapText="1"/>
    </xf>
    <xf numFmtId="164" fontId="37" fillId="0" borderId="0" xfId="4" applyNumberFormat="1" applyFont="1" applyFill="1" applyBorder="1" applyProtection="1"/>
    <xf numFmtId="0" fontId="30" fillId="0" borderId="0" xfId="0" applyFont="1"/>
    <xf numFmtId="0" fontId="39" fillId="0" borderId="2" xfId="4" applyFont="1" applyFill="1" applyBorder="1" applyAlignment="1" applyProtection="1">
      <alignment horizontal="left" vertical="center"/>
    </xf>
    <xf numFmtId="49" fontId="37" fillId="0" borderId="0" xfId="4" applyNumberFormat="1" applyFont="1" applyProtection="1"/>
    <xf numFmtId="0" fontId="39" fillId="0" borderId="11" xfId="4" applyFont="1" applyFill="1" applyBorder="1" applyAlignment="1" applyProtection="1">
      <alignment horizontal="left" vertical="center"/>
    </xf>
    <xf numFmtId="0" fontId="40" fillId="0" borderId="12" xfId="4" applyFont="1" applyBorder="1" applyAlignment="1" applyProtection="1"/>
    <xf numFmtId="49" fontId="38" fillId="7" borderId="8" xfId="4" applyNumberFormat="1" applyFont="1" applyFill="1" applyBorder="1" applyAlignment="1" applyProtection="1">
      <alignment vertical="center"/>
      <protection locked="0"/>
    </xf>
    <xf numFmtId="0" fontId="39" fillId="0" borderId="13" xfId="4" applyFont="1" applyFill="1" applyBorder="1" applyAlignment="1" applyProtection="1">
      <alignment horizontal="left" vertical="center"/>
    </xf>
    <xf numFmtId="0" fontId="40" fillId="0" borderId="14" xfId="4" applyFont="1" applyBorder="1" applyAlignment="1" applyProtection="1"/>
    <xf numFmtId="0" fontId="12" fillId="3" borderId="7" xfId="0" applyFont="1" applyFill="1" applyBorder="1" applyAlignment="1" applyProtection="1">
      <alignment wrapText="1"/>
      <protection locked="0"/>
    </xf>
    <xf numFmtId="0" fontId="7" fillId="0" borderId="0" xfId="4" applyFont="1" applyBorder="1" applyAlignment="1" applyProtection="1">
      <alignment vertical="center" wrapText="1"/>
    </xf>
    <xf numFmtId="0" fontId="7" fillId="7" borderId="1" xfId="4" applyFont="1" applyFill="1" applyBorder="1" applyProtection="1">
      <protection locked="0"/>
    </xf>
    <xf numFmtId="0" fontId="56" fillId="0" borderId="4" xfId="4" applyFont="1" applyBorder="1" applyAlignment="1" applyProtection="1">
      <alignment wrapText="1"/>
    </xf>
    <xf numFmtId="0" fontId="56" fillId="0" borderId="12" xfId="4" applyFont="1" applyBorder="1" applyAlignment="1" applyProtection="1">
      <alignment wrapText="1"/>
    </xf>
    <xf numFmtId="168" fontId="7" fillId="0" borderId="0" xfId="4" applyNumberFormat="1" applyFont="1" applyFill="1" applyBorder="1" applyProtection="1"/>
    <xf numFmtId="0" fontId="59" fillId="0" borderId="0" xfId="4" applyFont="1" applyBorder="1" applyAlignment="1" applyProtection="1">
      <alignment horizontal="left" vertical="center" wrapText="1"/>
    </xf>
    <xf numFmtId="49" fontId="37" fillId="0" borderId="1" xfId="4" applyNumberFormat="1" applyFont="1" applyBorder="1" applyAlignment="1" applyProtection="1">
      <alignment horizontal="left" vertical="center"/>
    </xf>
    <xf numFmtId="14" fontId="37" fillId="0" borderId="1" xfId="4" applyNumberFormat="1" applyFont="1" applyBorder="1" applyAlignment="1" applyProtection="1">
      <alignment horizontal="left" vertical="center"/>
    </xf>
    <xf numFmtId="0" fontId="30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9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/>
    </xf>
    <xf numFmtId="0" fontId="17" fillId="0" borderId="1" xfId="4" applyFont="1" applyFill="1" applyBorder="1" applyAlignment="1" applyProtection="1">
      <alignment horizontal="left" vertical="center" wrapText="1"/>
    </xf>
    <xf numFmtId="0" fontId="37" fillId="7" borderId="1" xfId="4" applyFont="1" applyFill="1" applyBorder="1" applyProtection="1">
      <protection locked="0"/>
    </xf>
    <xf numFmtId="0" fontId="37" fillId="0" borderId="1" xfId="4" applyFont="1" applyBorder="1" applyAlignment="1" applyProtection="1">
      <alignment horizontal="center"/>
    </xf>
    <xf numFmtId="0" fontId="37" fillId="7" borderId="1" xfId="4" applyFont="1" applyFill="1" applyBorder="1" applyAlignment="1" applyProtection="1">
      <alignment horizontal="center" vertical="center"/>
    </xf>
    <xf numFmtId="166" fontId="37" fillId="7" borderId="1" xfId="4" applyNumberFormat="1" applyFont="1" applyFill="1" applyBorder="1" applyAlignment="1" applyProtection="1">
      <alignment horizontal="center" vertical="center"/>
      <protection locked="0"/>
    </xf>
    <xf numFmtId="0" fontId="37" fillId="7" borderId="1" xfId="4" applyFont="1" applyFill="1" applyBorder="1" applyAlignment="1" applyProtection="1">
      <alignment horizontal="center" vertical="center"/>
      <protection locked="0"/>
    </xf>
    <xf numFmtId="0" fontId="37" fillId="7" borderId="1" xfId="4" applyFont="1" applyFill="1" applyBorder="1" applyAlignment="1" applyProtection="1">
      <alignment horizontal="left"/>
      <protection locked="0"/>
    </xf>
    <xf numFmtId="169" fontId="45" fillId="11" borderId="1" xfId="6" applyNumberFormat="1" applyFont="1" applyFill="1" applyBorder="1" applyProtection="1"/>
    <xf numFmtId="169" fontId="45" fillId="11" borderId="1" xfId="6" applyFont="1" applyFill="1" applyBorder="1" applyProtection="1"/>
    <xf numFmtId="169" fontId="46" fillId="11" borderId="1" xfId="6" applyFont="1" applyFill="1" applyBorder="1" applyProtection="1"/>
    <xf numFmtId="0" fontId="25" fillId="0" borderId="0" xfId="4" applyFont="1" applyBorder="1" applyAlignment="1" applyProtection="1">
      <alignment horizontal="left" textRotation="90" wrapText="1"/>
    </xf>
    <xf numFmtId="0" fontId="43" fillId="9" borderId="6" xfId="4" applyFont="1" applyFill="1" applyBorder="1" applyAlignment="1" applyProtection="1">
      <alignment horizontal="center" vertical="center"/>
    </xf>
    <xf numFmtId="0" fontId="43" fillId="8" borderId="6" xfId="4" applyFont="1" applyFill="1" applyBorder="1" applyAlignment="1" applyProtection="1">
      <alignment horizontal="center" vertical="center"/>
    </xf>
    <xf numFmtId="0" fontId="9" fillId="0" borderId="19" xfId="4" applyFont="1" applyFill="1" applyBorder="1" applyAlignment="1" applyProtection="1">
      <alignment vertical="center" wrapText="1"/>
    </xf>
    <xf numFmtId="0" fontId="9" fillId="0" borderId="20" xfId="4" applyFont="1" applyFill="1" applyBorder="1" applyAlignment="1" applyProtection="1">
      <alignment vertical="center" wrapText="1"/>
    </xf>
    <xf numFmtId="170" fontId="46" fillId="11" borderId="1" xfId="6" applyNumberFormat="1" applyFont="1" applyFill="1" applyBorder="1" applyProtection="1"/>
    <xf numFmtId="0" fontId="12" fillId="0" borderId="1" xfId="4" applyFont="1" applyBorder="1" applyAlignment="1" applyProtection="1">
      <alignment horizontal="center" wrapText="1"/>
    </xf>
    <xf numFmtId="0" fontId="20" fillId="0" borderId="1" xfId="4" applyFont="1" applyBorder="1" applyAlignment="1" applyProtection="1">
      <alignment horizontal="center"/>
    </xf>
    <xf numFmtId="0" fontId="11" fillId="0" borderId="0" xfId="0" applyFont="1" applyFill="1" applyBorder="1" applyProtection="1">
      <protection locked="0"/>
    </xf>
    <xf numFmtId="0" fontId="7" fillId="0" borderId="0" xfId="4" applyFont="1" applyBorder="1" applyAlignment="1" applyProtection="1">
      <alignment horizontal="center"/>
    </xf>
    <xf numFmtId="168" fontId="7" fillId="0" borderId="3" xfId="4" applyNumberFormat="1" applyFont="1" applyFill="1" applyBorder="1" applyProtection="1"/>
    <xf numFmtId="0" fontId="72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73" fillId="0" borderId="0" xfId="0" applyFont="1" applyBorder="1" applyAlignment="1" applyProtection="1">
      <alignment vertical="center"/>
    </xf>
    <xf numFmtId="0" fontId="73" fillId="0" borderId="0" xfId="0" applyFont="1" applyBorder="1" applyAlignment="1" applyProtection="1">
      <alignment vertical="center" wrapText="1"/>
    </xf>
    <xf numFmtId="0" fontId="7" fillId="10" borderId="1" xfId="6" applyNumberFormat="1" applyFont="1" applyFill="1" applyBorder="1" applyAlignment="1" applyProtection="1">
      <alignment horizontal="center"/>
      <protection locked="0"/>
    </xf>
    <xf numFmtId="0" fontId="7" fillId="7" borderId="4" xfId="4" applyFont="1" applyFill="1" applyBorder="1" applyAlignment="1" applyProtection="1">
      <alignment horizontal="center" vertical="center"/>
      <protection locked="0"/>
    </xf>
    <xf numFmtId="0" fontId="21" fillId="0" borderId="5" xfId="4" applyFont="1" applyFill="1" applyBorder="1" applyAlignment="1" applyProtection="1">
      <alignment horizontal="left" wrapText="1"/>
    </xf>
    <xf numFmtId="0" fontId="21" fillId="0" borderId="0" xfId="4" applyFont="1" applyFill="1" applyBorder="1" applyAlignment="1" applyProtection="1">
      <alignment horizontal="left" wrapText="1"/>
    </xf>
    <xf numFmtId="0" fontId="66" fillId="7" borderId="6" xfId="4" applyFont="1" applyFill="1" applyBorder="1" applyAlignment="1" applyProtection="1">
      <alignment horizontal="left" vertical="top" wrapText="1"/>
      <protection locked="0"/>
    </xf>
    <xf numFmtId="0" fontId="67" fillId="7" borderId="7" xfId="4" applyFont="1" applyFill="1" applyBorder="1" applyAlignment="1" applyProtection="1">
      <alignment horizontal="left" vertical="top" wrapText="1"/>
      <protection locked="0"/>
    </xf>
    <xf numFmtId="0" fontId="67" fillId="7" borderId="8" xfId="4" applyFont="1" applyFill="1" applyBorder="1" applyAlignment="1" applyProtection="1">
      <alignment horizontal="left" vertical="top" wrapText="1"/>
      <protection locked="0"/>
    </xf>
    <xf numFmtId="0" fontId="19" fillId="8" borderId="0" xfId="4" applyFont="1" applyFill="1" applyBorder="1" applyAlignment="1" applyProtection="1">
      <alignment horizontal="center" vertical="center" wrapText="1"/>
    </xf>
    <xf numFmtId="0" fontId="70" fillId="0" borderId="0" xfId="4" applyFont="1" applyBorder="1" applyAlignment="1" applyProtection="1">
      <alignment horizontal="left" vertical="center" wrapText="1"/>
    </xf>
    <xf numFmtId="0" fontId="25" fillId="0" borderId="24" xfId="4" applyFont="1" applyBorder="1" applyAlignment="1" applyProtection="1">
      <alignment horizontal="center" textRotation="90" wrapText="1"/>
    </xf>
    <xf numFmtId="0" fontId="25" fillId="0" borderId="25" xfId="4" applyFont="1" applyBorder="1" applyAlignment="1" applyProtection="1">
      <alignment horizontal="center" textRotation="90" wrapText="1"/>
    </xf>
    <xf numFmtId="0" fontId="25" fillId="0" borderId="26" xfId="4" applyFont="1" applyBorder="1" applyAlignment="1" applyProtection="1">
      <alignment horizontal="center" textRotation="90" wrapText="1"/>
    </xf>
    <xf numFmtId="0" fontId="7" fillId="0" borderId="2" xfId="4" applyFont="1" applyBorder="1" applyAlignment="1" applyProtection="1">
      <alignment horizontal="left" vertical="center" wrapText="1"/>
    </xf>
    <xf numFmtId="0" fontId="7" fillId="0" borderId="27" xfId="4" applyFont="1" applyBorder="1" applyAlignment="1" applyProtection="1">
      <alignment horizontal="left" vertical="center" wrapText="1"/>
    </xf>
    <xf numFmtId="0" fontId="12" fillId="12" borderId="9" xfId="4" applyFont="1" applyFill="1" applyBorder="1" applyAlignment="1" applyProtection="1">
      <alignment horizontal="left" wrapText="1"/>
    </xf>
    <xf numFmtId="0" fontId="46" fillId="7" borderId="2" xfId="4" applyFont="1" applyFill="1" applyBorder="1" applyAlignment="1" applyProtection="1">
      <alignment horizontal="center"/>
      <protection locked="0"/>
    </xf>
    <xf numFmtId="0" fontId="46" fillId="7" borderId="4" xfId="4" applyFont="1" applyFill="1" applyBorder="1" applyAlignment="1" applyProtection="1">
      <alignment horizontal="center"/>
      <protection locked="0"/>
    </xf>
    <xf numFmtId="0" fontId="19" fillId="9" borderId="0" xfId="4" applyFont="1" applyFill="1" applyAlignment="1" applyProtection="1">
      <alignment horizontal="center" wrapText="1"/>
    </xf>
    <xf numFmtId="0" fontId="18" fillId="9" borderId="0" xfId="4" applyFont="1" applyFill="1" applyAlignment="1" applyProtection="1">
      <alignment horizontal="center"/>
    </xf>
    <xf numFmtId="0" fontId="10" fillId="2" borderId="0" xfId="4" applyFont="1" applyFill="1" applyBorder="1" applyAlignment="1" applyProtection="1">
      <alignment horizontal="center" vertical="center" wrapText="1"/>
    </xf>
    <xf numFmtId="0" fontId="1" fillId="0" borderId="0" xfId="4" applyFont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center" vertical="center"/>
    </xf>
    <xf numFmtId="0" fontId="4" fillId="0" borderId="0" xfId="4" applyAlignment="1" applyProtection="1"/>
    <xf numFmtId="0" fontId="20" fillId="0" borderId="2" xfId="4" applyFont="1" applyBorder="1" applyAlignment="1" applyProtection="1">
      <alignment horizontal="center" wrapText="1"/>
    </xf>
    <xf numFmtId="0" fontId="20" fillId="0" borderId="4" xfId="4" applyFont="1" applyBorder="1" applyAlignment="1" applyProtection="1">
      <alignment horizontal="center" wrapText="1"/>
    </xf>
    <xf numFmtId="0" fontId="27" fillId="12" borderId="9" xfId="4" applyFont="1" applyFill="1" applyBorder="1" applyAlignment="1" applyProtection="1">
      <alignment horizontal="left" wrapText="1"/>
    </xf>
    <xf numFmtId="0" fontId="9" fillId="0" borderId="16" xfId="4" applyFont="1" applyFill="1" applyBorder="1" applyAlignment="1" applyProtection="1">
      <alignment horizontal="left" vertical="center" wrapText="1"/>
    </xf>
    <xf numFmtId="0" fontId="9" fillId="0" borderId="17" xfId="4" applyFont="1" applyFill="1" applyBorder="1" applyAlignment="1" applyProtection="1">
      <alignment horizontal="left" vertical="center" wrapText="1"/>
    </xf>
    <xf numFmtId="0" fontId="9" fillId="0" borderId="18" xfId="4" applyFont="1" applyFill="1" applyBorder="1" applyAlignment="1" applyProtection="1">
      <alignment horizontal="left" vertical="center" wrapText="1"/>
    </xf>
    <xf numFmtId="0" fontId="9" fillId="0" borderId="19" xfId="4" applyFont="1" applyFill="1" applyBorder="1" applyAlignment="1" applyProtection="1">
      <alignment horizontal="left" vertical="center" wrapText="1"/>
    </xf>
    <xf numFmtId="0" fontId="9" fillId="0" borderId="0" xfId="4" applyFont="1" applyFill="1" applyBorder="1" applyAlignment="1" applyProtection="1">
      <alignment horizontal="left" vertical="center" wrapText="1"/>
    </xf>
    <xf numFmtId="0" fontId="9" fillId="0" borderId="20" xfId="4" applyFont="1" applyFill="1" applyBorder="1" applyAlignment="1" applyProtection="1">
      <alignment horizontal="left" vertical="center" wrapText="1"/>
    </xf>
    <xf numFmtId="0" fontId="19" fillId="2" borderId="0" xfId="4" applyFont="1" applyFill="1" applyBorder="1" applyAlignment="1" applyProtection="1">
      <alignment horizontal="center"/>
    </xf>
    <xf numFmtId="0" fontId="39" fillId="0" borderId="2" xfId="4" applyFont="1" applyFill="1" applyBorder="1" applyAlignment="1" applyProtection="1">
      <alignment horizontal="left" vertical="center"/>
    </xf>
    <xf numFmtId="0" fontId="40" fillId="0" borderId="4" xfId="4" applyFont="1" applyBorder="1" applyAlignment="1" applyProtection="1"/>
    <xf numFmtId="0" fontId="9" fillId="0" borderId="21" xfId="4" applyFont="1" applyFill="1" applyBorder="1" applyAlignment="1" applyProtection="1">
      <alignment horizontal="left" vertical="center" wrapText="1"/>
    </xf>
    <xf numFmtId="0" fontId="9" fillId="0" borderId="22" xfId="4" applyFont="1" applyFill="1" applyBorder="1" applyAlignment="1" applyProtection="1">
      <alignment horizontal="left" vertical="center" wrapText="1"/>
    </xf>
    <xf numFmtId="0" fontId="9" fillId="0" borderId="23" xfId="4" applyFont="1" applyFill="1" applyBorder="1" applyAlignment="1" applyProtection="1">
      <alignment horizontal="left" vertical="center" wrapText="1"/>
    </xf>
    <xf numFmtId="0" fontId="43" fillId="9" borderId="6" xfId="4" applyFont="1" applyFill="1" applyBorder="1" applyAlignment="1" applyProtection="1">
      <alignment horizontal="center" vertical="center"/>
    </xf>
    <xf numFmtId="0" fontId="47" fillId="9" borderId="8" xfId="4" applyFont="1" applyFill="1" applyBorder="1" applyAlignment="1" applyProtection="1">
      <alignment vertical="center"/>
    </xf>
    <xf numFmtId="0" fontId="43" fillId="8" borderId="6" xfId="4" applyFont="1" applyFill="1" applyBorder="1" applyAlignment="1" applyProtection="1">
      <alignment horizontal="center" vertical="center"/>
    </xf>
    <xf numFmtId="0" fontId="47" fillId="8" borderId="8" xfId="4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71" fillId="0" borderId="0" xfId="0" applyFont="1" applyBorder="1" applyAlignment="1" applyProtection="1">
      <alignment horizontal="right"/>
    </xf>
    <xf numFmtId="0" fontId="42" fillId="13" borderId="1" xfId="4" applyFont="1" applyFill="1" applyBorder="1" applyAlignment="1" applyProtection="1">
      <alignment horizontal="left" vertical="center"/>
    </xf>
    <xf numFmtId="0" fontId="42" fillId="13" borderId="2" xfId="4" applyFont="1" applyFill="1" applyBorder="1" applyAlignment="1" applyProtection="1">
      <alignment horizontal="left" vertical="center"/>
    </xf>
    <xf numFmtId="0" fontId="42" fillId="13" borderId="4" xfId="4" applyFont="1" applyFill="1" applyBorder="1" applyAlignment="1" applyProtection="1">
      <alignment horizontal="left" vertical="center"/>
    </xf>
    <xf numFmtId="0" fontId="9" fillId="2" borderId="0" xfId="4" applyFont="1" applyFill="1" applyBorder="1" applyAlignment="1" applyProtection="1">
      <alignment horizontal="center"/>
    </xf>
    <xf numFmtId="0" fontId="11" fillId="7" borderId="1" xfId="4" applyFont="1" applyFill="1" applyBorder="1" applyAlignment="1" applyProtection="1">
      <alignment horizontal="left" vertical="top" wrapText="1"/>
      <protection locked="0"/>
    </xf>
    <xf numFmtId="0" fontId="44" fillId="7" borderId="1" xfId="4" applyFont="1" applyFill="1" applyBorder="1" applyAlignment="1" applyProtection="1">
      <alignment horizontal="left" vertical="top" wrapText="1"/>
      <protection locked="0"/>
    </xf>
    <xf numFmtId="166" fontId="7" fillId="7" borderId="1" xfId="4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right" vertical="center" wrapText="1"/>
    </xf>
    <xf numFmtId="0" fontId="30" fillId="5" borderId="5" xfId="0" applyFont="1" applyFill="1" applyBorder="1" applyAlignment="1">
      <alignment horizontal="center" textRotation="90" wrapText="1"/>
    </xf>
    <xf numFmtId="0" fontId="30" fillId="5" borderId="15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wrapText="1"/>
    </xf>
  </cellXfs>
  <cellStyles count="9">
    <cellStyle name="Euro" xfId="1" xr:uid="{00000000-0005-0000-0000-000000000000}"/>
    <cellStyle name="Euro 2" xfId="2" xr:uid="{00000000-0005-0000-0000-000001000000}"/>
    <cellStyle name="Migliaia 2" xfId="6" xr:uid="{00000000-0005-0000-0000-000002000000}"/>
    <cellStyle name="Normale" xfId="0" builtinId="0"/>
    <cellStyle name="Normale 2" xfId="3" xr:uid="{00000000-0005-0000-0000-000004000000}"/>
    <cellStyle name="Normale 2 2" xfId="7" xr:uid="{00000000-0005-0000-0000-000005000000}"/>
    <cellStyle name="Normale 2 3" xfId="8" xr:uid="{00000000-0005-0000-0000-000006000000}"/>
    <cellStyle name="Normale 3" xfId="4" xr:uid="{00000000-0005-0000-0000-000007000000}"/>
    <cellStyle name="Valuta 2" xfId="5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00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C1C1C"/>
    </indexedColors>
    <mruColors>
      <color rgb="FFD9DAD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174624</xdr:colOff>
      <xdr:row>0</xdr:row>
      <xdr:rowOff>1</xdr:rowOff>
    </xdr:from>
    <xdr:ext cx="8969375" cy="174624"/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4" y="1"/>
          <a:ext cx="8969375" cy="174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155575</xdr:colOff>
      <xdr:row>0</xdr:row>
      <xdr:rowOff>180975</xdr:rowOff>
    </xdr:from>
    <xdr:ext cx="772306" cy="781050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" y="180975"/>
          <a:ext cx="772306" cy="781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1065068</xdr:colOff>
      <xdr:row>0</xdr:row>
      <xdr:rowOff>181841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2" y="1"/>
          <a:ext cx="4087090" cy="181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78252</xdr:colOff>
      <xdr:row>0</xdr:row>
      <xdr:rowOff>0</xdr:rowOff>
    </xdr:from>
    <xdr:to>
      <xdr:col>3</xdr:col>
      <xdr:colOff>914794</xdr:colOff>
      <xdr:row>1</xdr:row>
      <xdr:rowOff>562841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34" y="0"/>
          <a:ext cx="836542" cy="848591"/>
        </a:xfrm>
        <a:prstGeom prst="rect">
          <a:avLst/>
        </a:prstGeom>
      </xdr:spPr>
    </xdr:pic>
    <xdr:clientData/>
  </xdr:twoCellAnchor>
  <xdr:twoCellAnchor>
    <xdr:from>
      <xdr:col>5</xdr:col>
      <xdr:colOff>43296</xdr:colOff>
      <xdr:row>24</xdr:row>
      <xdr:rowOff>458934</xdr:rowOff>
    </xdr:from>
    <xdr:to>
      <xdr:col>11</xdr:col>
      <xdr:colOff>92651</xdr:colOff>
      <xdr:row>43</xdr:row>
      <xdr:rowOff>8660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0864" y="3333752"/>
          <a:ext cx="3686173" cy="3186544"/>
        </a:xfrm>
        <a:prstGeom prst="rect">
          <a:avLst/>
        </a:prstGeom>
        <a:noFill/>
        <a:ln w="28575" cmpd="sng">
          <a:solidFill>
            <a:srgbClr val="FFC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APPROFONDIMENTI: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QUOTA GESTIONE ORGANIZZATIVA VERSATA DA AGESCI VENETO: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(solo per ROSS - CFM)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Tale quota è per supportare le spese organizzative del campo.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L'importo fa quindi parte delle entrate del campo.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Per importi spettanti si veda Delibera di riferimento.</a:t>
          </a:r>
        </a:p>
        <a:p>
          <a:endParaRPr lang="it-IT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it-IT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it-IT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ANTICIPO</a:t>
          </a:r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VERSATO DA AGESCI VENETO:</a:t>
          </a:r>
        </a:p>
        <a:p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(solo per CFT - </a:t>
          </a:r>
          <a:r>
            <a:rPr lang="it-IT" sz="1000" b="1" baseline="0">
              <a:solidFill>
                <a:srgbClr val="FF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CFM</a:t>
          </a:r>
          <a:r>
            <a:rPr lang="it-IT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- CCG - CAM - Specialità - Piccole Orme - EPPPI)</a:t>
          </a:r>
        </a:p>
        <a:p>
          <a:r>
            <a:rPr lang="it-IT" sz="1000" b="0" i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Per gli eventi che prevedono l'acquisizione delle quote iscrizione per la gestione del campo, tale quota è anticipata per far fronte alle spese pre-campo. Trattandosi di anticipo lo stesso importo deve poi essere restituito ad AGESCI VENETO e non è una quota incamerata dal campo. </a:t>
          </a:r>
        </a:p>
        <a:p>
          <a:r>
            <a:rPr lang="it-IT" sz="1000" b="0" i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Invece, per le quote iscrizione spettanti si vedano importi secondo Delibera di riferimento.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12</xdr:col>
      <xdr:colOff>469446</xdr:colOff>
      <xdr:row>0</xdr:row>
      <xdr:rowOff>158751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"/>
          <a:ext cx="17922875" cy="15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130641</xdr:colOff>
      <xdr:row>0</xdr:row>
      <xdr:rowOff>0</xdr:rowOff>
    </xdr:from>
    <xdr:to>
      <xdr:col>13</xdr:col>
      <xdr:colOff>28034</xdr:colOff>
      <xdr:row>2</xdr:row>
      <xdr:rowOff>3401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498" y="0"/>
          <a:ext cx="985965" cy="996722"/>
        </a:xfrm>
        <a:prstGeom prst="rect">
          <a:avLst/>
        </a:prstGeom>
      </xdr:spPr>
    </xdr:pic>
    <xdr:clientData/>
  </xdr:twoCellAnchor>
  <xdr:twoCellAnchor>
    <xdr:from>
      <xdr:col>9</xdr:col>
      <xdr:colOff>10583</xdr:colOff>
      <xdr:row>51</xdr:row>
      <xdr:rowOff>74084</xdr:rowOff>
    </xdr:from>
    <xdr:to>
      <xdr:col>12</xdr:col>
      <xdr:colOff>1090082</xdr:colOff>
      <xdr:row>52</xdr:row>
      <xdr:rowOff>592667</xdr:rowOff>
    </xdr:to>
    <xdr:sp macro="" textlink="" fLocksText="0">
      <xdr:nvSpPr>
        <xdr:cNvPr id="5" name="CasellaDiTesto 5">
          <a:extLst>
            <a:ext uri="{FF2B5EF4-FFF2-40B4-BE49-F238E27FC236}">
              <a16:creationId xmlns:a16="http://schemas.microsoft.com/office/drawing/2014/main" id="{B1C29143-9DEC-4D8A-9F54-A93652790EFA}"/>
            </a:ext>
          </a:extLst>
        </xdr:cNvPr>
        <xdr:cNvSpPr>
          <a:spLocks noChangeArrowheads="1"/>
        </xdr:cNvSpPr>
      </xdr:nvSpPr>
      <xdr:spPr bwMode="auto">
        <a:xfrm>
          <a:off x="11853333" y="13821834"/>
          <a:ext cx="6889749" cy="698500"/>
        </a:xfrm>
        <a:prstGeom prst="rect">
          <a:avLst/>
        </a:prstGeom>
        <a:noFill/>
        <a:ln w="28575" cap="flat">
          <a:solidFill>
            <a:srgbClr val="FFC000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FF0000"/>
              </a:solidFill>
              <a:latin typeface="Tahoma"/>
              <a:ea typeface="Tahoma"/>
              <a:cs typeface="Tahoma"/>
            </a:rPr>
            <a:t>APPROFONDIMENTI</a:t>
          </a:r>
          <a:r>
            <a:rPr lang="it-IT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: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Acquisto Attrezzature (=beni AGESCI Veneto):  </a:t>
          </a:r>
          <a:r>
            <a:rPr lang="it-IT" sz="10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 ricorda che tali acquisti sono beni di AGESCI Veneto e vanno consegnati per restare a disposizione di altri eventi o segnalato in segreteria chi dispone temporaneamente del bene acquistato </a:t>
          </a:r>
        </a:p>
      </xdr:txBody>
    </xdr:sp>
    <xdr:clientData/>
  </xdr:twoCellAnchor>
  <xdr:twoCellAnchor>
    <xdr:from>
      <xdr:col>4</xdr:col>
      <xdr:colOff>95250</xdr:colOff>
      <xdr:row>49</xdr:row>
      <xdr:rowOff>63502</xdr:rowOff>
    </xdr:from>
    <xdr:to>
      <xdr:col>8</xdr:col>
      <xdr:colOff>1</xdr:colOff>
      <xdr:row>52</xdr:row>
      <xdr:rowOff>592668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54FB1FDD-A040-45C7-9056-3469EBF87830}"/>
            </a:ext>
          </a:extLst>
        </xdr:cNvPr>
        <xdr:cNvSpPr>
          <a:spLocks noChangeArrowheads="1"/>
        </xdr:cNvSpPr>
      </xdr:nvSpPr>
      <xdr:spPr bwMode="auto">
        <a:xfrm>
          <a:off x="5154083" y="13811252"/>
          <a:ext cx="6286501" cy="1068916"/>
        </a:xfrm>
        <a:prstGeom prst="rect">
          <a:avLst/>
        </a:prstGeom>
        <a:noFill/>
        <a:ln w="28575" cap="flat">
          <a:solidFill>
            <a:srgbClr val="FFC000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FF0000"/>
              </a:solidFill>
              <a:latin typeface="Tahoma"/>
              <a:ea typeface="Tahoma"/>
              <a:cs typeface="Tahoma"/>
            </a:rPr>
            <a:t>APPROFONDIMENTI</a:t>
          </a: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: 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SPESE VARIE VIAGGI: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Rientrano in tali spese l'acquisto di biglietti treno/autobus..., carburante  (</a:t>
          </a:r>
          <a:r>
            <a:rPr lang="it-IT" sz="1050" b="0" i="1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se non richiesto rimborso km</a:t>
          </a: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) e pedaggi.</a:t>
          </a:r>
          <a:endParaRPr lang="it-IT" sz="105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r>
            <a:rPr lang="it-IT" sz="105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RIMBORSI KM:</a:t>
          </a:r>
        </a:p>
        <a:p>
          <a:pPr algn="l" rtl="0">
            <a:lnSpc>
              <a:spcPts val="1100"/>
            </a:lnSpc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Il rimborso chilometrico  di € 0,25 €/km deve intendersi </a:t>
          </a:r>
          <a:r>
            <a:rPr lang="it-IT" sz="1050" b="0" i="1" u="sng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omnicomprensivo</a:t>
          </a:r>
          <a:r>
            <a:rPr lang="it-IT" sz="105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con la sola esclusione per eventuali spese di pedaggi autostradali e/o traghettamento eventualmente da rendicontare in sezione separata. </a:t>
          </a:r>
          <a:r>
            <a:rPr lang="it-IT" sz="1050" b="1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Le spese per rimborsi km vanno autocertificati con firma del responsabile.</a:t>
          </a:r>
          <a:endParaRPr lang="it-IT" sz="1050" b="0" i="1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6</xdr:col>
      <xdr:colOff>295275</xdr:colOff>
      <xdr:row>0</xdr:row>
      <xdr:rowOff>180975</xdr:rowOff>
    </xdr:to>
    <xdr:pic>
      <xdr:nvPicPr>
        <xdr:cNvPr id="2" name="Immagine 1" descr="Macintosh HD:Users:lauracamillucci:.dropbox-two:Dropbox:Agesci - logo:TEMPLATE CONTENUTI:Template 1 step:Template 2 step:Utili per Word:utiliAgesci-2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38237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414078</xdr:colOff>
      <xdr:row>0</xdr:row>
      <xdr:rowOff>23813</xdr:rowOff>
    </xdr:from>
    <xdr:to>
      <xdr:col>8</xdr:col>
      <xdr:colOff>43041</xdr:colOff>
      <xdr:row>2</xdr:row>
      <xdr:rowOff>179917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0422" y="23813"/>
          <a:ext cx="1021994" cy="916781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40</xdr:row>
      <xdr:rowOff>123825</xdr:rowOff>
    </xdr:from>
    <xdr:to>
      <xdr:col>7</xdr:col>
      <xdr:colOff>1362075</xdr:colOff>
      <xdr:row>45</xdr:row>
      <xdr:rowOff>264581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210425" y="12706350"/>
          <a:ext cx="6800850" cy="1712381"/>
        </a:xfrm>
        <a:prstGeom prst="rect">
          <a:avLst/>
        </a:prstGeom>
        <a:solidFill>
          <a:schemeClr val="lt1"/>
        </a:solidFill>
        <a:ln w="28575" cmpd="sng">
          <a:solidFill>
            <a:srgbClr val="FFC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NOTA:</a:t>
          </a:r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1) </a:t>
          </a:r>
          <a:r>
            <a:rPr lang="it-IT" sz="1100" b="0" i="0" u="sng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Premesso che le spese dell'evento devono essere coperte dalle quote di competenza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in caso di bilancio negativo, la Segreteria al ricevimento del rendiconto, provvederà a far richiesta di contributo per la copertura delle maggiori spese al Comitato Regionale.</a:t>
          </a:r>
        </a:p>
        <a:p>
          <a:r>
            <a:rPr lang="it-IT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2) </a:t>
          </a:r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 caso di bilancio positivo o eventuale avanzo di cassa per anticipi il tesoriere dell'evento dovrà provvedere al bonifico entro 30 giorni.</a:t>
          </a:r>
        </a:p>
        <a:p>
          <a:r>
            <a:rPr lang="it-IT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 Il rendiconto, con le pezze giustificative, deve essere consegnato in Segreteria Regionale entro </a:t>
          </a:r>
          <a:r>
            <a:rPr lang="it-IT" sz="1100" b="1" i="0" u="sng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30 giorni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dalla conclusione dell'evento</a:t>
          </a:r>
          <a:r>
            <a:rPr lang="it-IT" sz="1100" b="0" i="0" u="none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(entro 90 giorni </a:t>
          </a:r>
          <a:r>
            <a:rPr lang="it-IT" sz="1100" b="0" i="0" u="sng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solo</a:t>
          </a:r>
          <a:r>
            <a:rPr lang="it-IT" sz="1100" b="0" i="0" u="none" strike="noStrike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per eventi di formazione capi con giudizi).</a:t>
          </a:r>
          <a:endParaRPr lang="it-IT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ulia\Desktop\Format%20Bilancio%20C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ulia\OneDrive%20-%20AGESCI\Organizzazione\MODELLO%20RENDCONTO%20IN%20LAVORAZIONE\Format%20Bilancio%20C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e istruzioni"/>
      <sheetName val="CONVALIDA_DATI"/>
      <sheetName val="ENTRATE_CAMPO"/>
      <sheetName val="USCITE_CAMPO"/>
      <sheetName val="BILANCIO_CFA"/>
      <sheetName val="DareAvere Segreteria-Consuntivo"/>
      <sheetName val="AMMINISTRAZIONE"/>
      <sheetName val="Statistiche ad uso Segre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e istruzioni"/>
      <sheetName val="CONVALIDA_DATI"/>
      <sheetName val="ENTRATE_CAMPO"/>
      <sheetName val="USCITE_CAMPO"/>
      <sheetName val="BILANCIO_CFA"/>
      <sheetName val="DareAvere Segreteria-Consuntivo"/>
      <sheetName val="Foglio2"/>
      <sheetName val="AMMINISTRAZIONE"/>
      <sheetName val="Statistiche ad uso Segreteria"/>
      <sheetName val="Fogli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pageSetUpPr fitToPage="1"/>
  </sheetPr>
  <dimension ref="B1:L78"/>
  <sheetViews>
    <sheetView showGridLines="0" tabSelected="1" topLeftCell="B1" zoomScaleNormal="100" workbookViewId="0">
      <selection activeCell="B1" sqref="B1"/>
    </sheetView>
  </sheetViews>
  <sheetFormatPr defaultColWidth="9.140625" defaultRowHeight="14.25" x14ac:dyDescent="0.2"/>
  <cols>
    <col min="1" max="1" width="2.7109375" style="73" customWidth="1"/>
    <col min="2" max="2" width="134.7109375" style="73" customWidth="1"/>
    <col min="3" max="3" width="2.7109375" style="73" customWidth="1"/>
    <col min="4" max="16384" width="9.140625" style="73"/>
  </cols>
  <sheetData>
    <row r="1" spans="2:2" ht="37.5" customHeight="1" x14ac:dyDescent="0.2"/>
    <row r="3" spans="2:2" ht="18" x14ac:dyDescent="0.2">
      <c r="B3" s="75" t="s">
        <v>0</v>
      </c>
    </row>
    <row r="4" spans="2:2" x14ac:dyDescent="0.2">
      <c r="B4" s="74"/>
    </row>
    <row r="5" spans="2:2" ht="15.75" customHeight="1" x14ac:dyDescent="0.2">
      <c r="B5" s="1" t="s">
        <v>105</v>
      </c>
    </row>
    <row r="6" spans="2:2" ht="15.75" customHeight="1" x14ac:dyDescent="0.2">
      <c r="B6" s="2"/>
    </row>
    <row r="7" spans="2:2" ht="15.75" customHeight="1" x14ac:dyDescent="0.2">
      <c r="B7" s="3" t="s">
        <v>1</v>
      </c>
    </row>
    <row r="8" spans="2:2" ht="15.75" customHeight="1" x14ac:dyDescent="0.2">
      <c r="B8" s="53" t="s">
        <v>88</v>
      </c>
    </row>
    <row r="9" spans="2:2" ht="15.75" customHeight="1" x14ac:dyDescent="0.2">
      <c r="B9" s="52" t="s">
        <v>104</v>
      </c>
    </row>
    <row r="10" spans="2:2" ht="15.75" customHeight="1" x14ac:dyDescent="0.2">
      <c r="B10" s="52" t="s">
        <v>120</v>
      </c>
    </row>
    <row r="11" spans="2:2" ht="25.5" x14ac:dyDescent="0.2">
      <c r="B11" s="52" t="s">
        <v>119</v>
      </c>
    </row>
    <row r="12" spans="2:2" ht="25.5" x14ac:dyDescent="0.2">
      <c r="B12" s="52" t="s">
        <v>121</v>
      </c>
    </row>
    <row r="13" spans="2:2" x14ac:dyDescent="0.2">
      <c r="B13" s="52" t="s">
        <v>223</v>
      </c>
    </row>
    <row r="14" spans="2:2" x14ac:dyDescent="0.2">
      <c r="B14" s="52" t="s">
        <v>224</v>
      </c>
    </row>
    <row r="15" spans="2:2" ht="15.75" customHeight="1" x14ac:dyDescent="0.2">
      <c r="B15" s="52" t="s">
        <v>203</v>
      </c>
    </row>
    <row r="16" spans="2:2" ht="15.75" customHeight="1" x14ac:dyDescent="0.2">
      <c r="B16" s="52" t="s">
        <v>204</v>
      </c>
    </row>
    <row r="17" spans="2:2" ht="15.75" customHeight="1" x14ac:dyDescent="0.2">
      <c r="B17" s="52" t="s">
        <v>205</v>
      </c>
    </row>
    <row r="18" spans="2:2" ht="15.75" customHeight="1" x14ac:dyDescent="0.2">
      <c r="B18" s="52" t="s">
        <v>206</v>
      </c>
    </row>
    <row r="19" spans="2:2" x14ac:dyDescent="0.2">
      <c r="B19" s="52" t="s">
        <v>207</v>
      </c>
    </row>
    <row r="20" spans="2:2" x14ac:dyDescent="0.2">
      <c r="B20" s="53" t="s">
        <v>208</v>
      </c>
    </row>
    <row r="21" spans="2:2" x14ac:dyDescent="0.2">
      <c r="B21" s="52" t="s">
        <v>209</v>
      </c>
    </row>
    <row r="22" spans="2:2" ht="25.5" x14ac:dyDescent="0.2">
      <c r="B22" s="52" t="s">
        <v>210</v>
      </c>
    </row>
    <row r="23" spans="2:2" x14ac:dyDescent="0.2">
      <c r="B23" s="52" t="s">
        <v>211</v>
      </c>
    </row>
    <row r="24" spans="2:2" x14ac:dyDescent="0.2">
      <c r="B24" s="54" t="s">
        <v>122</v>
      </c>
    </row>
    <row r="25" spans="2:2" ht="25.5" x14ac:dyDescent="0.2">
      <c r="B25" s="52" t="s">
        <v>212</v>
      </c>
    </row>
    <row r="26" spans="2:2" x14ac:dyDescent="0.2">
      <c r="B26" s="52" t="s">
        <v>213</v>
      </c>
    </row>
    <row r="27" spans="2:2" x14ac:dyDescent="0.2">
      <c r="B27" s="52" t="s">
        <v>214</v>
      </c>
    </row>
    <row r="28" spans="2:2" x14ac:dyDescent="0.2">
      <c r="B28" s="53" t="s">
        <v>123</v>
      </c>
    </row>
    <row r="29" spans="2:2" x14ac:dyDescent="0.2">
      <c r="B29" s="52" t="s">
        <v>215</v>
      </c>
    </row>
    <row r="30" spans="2:2" x14ac:dyDescent="0.2">
      <c r="B30" s="52" t="s">
        <v>216</v>
      </c>
    </row>
    <row r="31" spans="2:2" x14ac:dyDescent="0.2">
      <c r="B31" s="53" t="s">
        <v>217</v>
      </c>
    </row>
    <row r="32" spans="2:2" ht="25.5" x14ac:dyDescent="0.2">
      <c r="B32" s="52" t="s">
        <v>218</v>
      </c>
    </row>
    <row r="33" spans="2:10" ht="25.5" x14ac:dyDescent="0.2">
      <c r="B33" s="52" t="s">
        <v>219</v>
      </c>
    </row>
    <row r="34" spans="2:10" x14ac:dyDescent="0.2">
      <c r="B34" s="52" t="s">
        <v>220</v>
      </c>
    </row>
    <row r="35" spans="2:10" x14ac:dyDescent="0.2">
      <c r="B35" s="55" t="s">
        <v>221</v>
      </c>
    </row>
    <row r="36" spans="2:10" x14ac:dyDescent="0.2">
      <c r="B36" s="4"/>
    </row>
    <row r="37" spans="2:10" x14ac:dyDescent="0.2">
      <c r="B37" s="50" t="s">
        <v>2</v>
      </c>
    </row>
    <row r="38" spans="2:10" ht="25.5" x14ac:dyDescent="0.2">
      <c r="B38" s="127" t="s">
        <v>200</v>
      </c>
    </row>
    <row r="39" spans="2:10" x14ac:dyDescent="0.2">
      <c r="B39" s="52" t="s">
        <v>124</v>
      </c>
    </row>
    <row r="40" spans="2:10" x14ac:dyDescent="0.2">
      <c r="B40" s="52" t="s">
        <v>3</v>
      </c>
    </row>
    <row r="41" spans="2:10" x14ac:dyDescent="0.2">
      <c r="B41" s="52" t="s">
        <v>4</v>
      </c>
    </row>
    <row r="42" spans="2:10" x14ac:dyDescent="0.2">
      <c r="B42" s="52" t="s">
        <v>5</v>
      </c>
    </row>
    <row r="43" spans="2:10" x14ac:dyDescent="0.2">
      <c r="B43" s="52" t="s">
        <v>6</v>
      </c>
    </row>
    <row r="44" spans="2:10" x14ac:dyDescent="0.2">
      <c r="B44" s="52" t="s">
        <v>7</v>
      </c>
    </row>
    <row r="45" spans="2:10" ht="25.5" x14ac:dyDescent="0.2">
      <c r="B45" s="127" t="s">
        <v>201</v>
      </c>
    </row>
    <row r="46" spans="2:10" x14ac:dyDescent="0.2">
      <c r="B46" s="52" t="s">
        <v>125</v>
      </c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52" t="s">
        <v>3</v>
      </c>
      <c r="C47" s="8"/>
      <c r="D47" s="8"/>
      <c r="E47" s="8"/>
      <c r="F47" s="8"/>
      <c r="G47" s="8"/>
      <c r="H47" s="8"/>
      <c r="I47" s="8"/>
      <c r="J47" s="8"/>
    </row>
    <row r="48" spans="2:10" x14ac:dyDescent="0.2">
      <c r="B48" s="52" t="s">
        <v>4</v>
      </c>
      <c r="C48" s="8"/>
      <c r="D48" s="8"/>
      <c r="E48" s="8"/>
      <c r="F48" s="8"/>
      <c r="G48" s="8"/>
      <c r="H48" s="8"/>
      <c r="I48" s="8"/>
      <c r="J48" s="8"/>
    </row>
    <row r="49" spans="2:12" x14ac:dyDescent="0.2">
      <c r="B49" s="52" t="s">
        <v>5</v>
      </c>
      <c r="C49" s="9"/>
      <c r="D49" s="9"/>
      <c r="E49" s="9"/>
      <c r="F49" s="9"/>
      <c r="G49" s="9"/>
      <c r="H49" s="9"/>
      <c r="I49" s="9"/>
      <c r="J49" s="9"/>
    </row>
    <row r="50" spans="2:12" x14ac:dyDescent="0.2">
      <c r="B50" s="52" t="s">
        <v>89</v>
      </c>
    </row>
    <row r="51" spans="2:12" x14ac:dyDescent="0.2">
      <c r="B51" s="52" t="s">
        <v>6</v>
      </c>
    </row>
    <row r="52" spans="2:12" x14ac:dyDescent="0.2">
      <c r="B52" s="52" t="s">
        <v>7</v>
      </c>
      <c r="C52" s="70"/>
      <c r="D52" s="70"/>
      <c r="E52" s="70"/>
      <c r="F52" s="70"/>
      <c r="G52" s="70"/>
      <c r="H52" s="70"/>
      <c r="I52" s="70"/>
      <c r="J52" s="70"/>
      <c r="K52" s="70"/>
      <c r="L52" s="5"/>
    </row>
    <row r="53" spans="2:12" x14ac:dyDescent="0.2">
      <c r="B53" s="52" t="s">
        <v>202</v>
      </c>
      <c r="C53" s="70"/>
      <c r="D53" s="70"/>
      <c r="E53" s="70"/>
      <c r="F53" s="70"/>
      <c r="G53" s="70"/>
      <c r="H53" s="70"/>
      <c r="I53" s="70"/>
      <c r="J53" s="70"/>
      <c r="K53" s="70"/>
      <c r="L53" s="5"/>
    </row>
    <row r="54" spans="2:12" ht="25.5" x14ac:dyDescent="0.2">
      <c r="B54" s="54" t="s">
        <v>126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2:12" x14ac:dyDescent="0.2">
      <c r="B55" s="52" t="s">
        <v>8</v>
      </c>
      <c r="C55" s="70"/>
      <c r="D55" s="70"/>
      <c r="E55" s="70"/>
      <c r="F55" s="70"/>
      <c r="G55" s="70"/>
      <c r="H55" s="70"/>
      <c r="I55" s="70"/>
      <c r="J55" s="70"/>
      <c r="K55" s="70"/>
      <c r="L55" s="5"/>
    </row>
    <row r="56" spans="2:12" ht="15" x14ac:dyDescent="0.2">
      <c r="B56" s="52" t="s">
        <v>9</v>
      </c>
      <c r="C56" s="70"/>
      <c r="D56" s="70"/>
      <c r="E56" s="70"/>
      <c r="F56" s="70"/>
      <c r="G56" s="70"/>
      <c r="H56" s="70"/>
      <c r="I56" s="70"/>
      <c r="J56" s="70"/>
      <c r="K56" s="70"/>
      <c r="L56" s="71"/>
    </row>
    <row r="57" spans="2:12" x14ac:dyDescent="0.2">
      <c r="B57" s="52" t="s">
        <v>10</v>
      </c>
      <c r="C57" s="70"/>
      <c r="D57" s="70"/>
      <c r="E57" s="70"/>
      <c r="F57" s="70"/>
      <c r="G57" s="70"/>
      <c r="H57" s="70"/>
      <c r="I57" s="70"/>
      <c r="J57" s="70"/>
      <c r="K57" s="70"/>
      <c r="L57" s="5"/>
    </row>
    <row r="58" spans="2:12" x14ac:dyDescent="0.2">
      <c r="B58" s="55" t="s">
        <v>11</v>
      </c>
      <c r="C58" s="70"/>
      <c r="D58" s="70"/>
      <c r="E58" s="70"/>
      <c r="F58" s="70"/>
      <c r="G58" s="70"/>
      <c r="H58" s="70"/>
      <c r="I58" s="70"/>
      <c r="J58" s="70"/>
      <c r="K58" s="70"/>
      <c r="L58" s="5"/>
    </row>
    <row r="59" spans="2:12" x14ac:dyDescent="0.2">
      <c r="B59" s="4"/>
      <c r="C59" s="70"/>
      <c r="D59" s="70"/>
      <c r="E59" s="70"/>
      <c r="F59" s="70"/>
      <c r="G59" s="70"/>
      <c r="H59" s="70"/>
      <c r="I59" s="70"/>
      <c r="J59" s="70"/>
      <c r="K59" s="70"/>
      <c r="L59" s="5"/>
    </row>
    <row r="60" spans="2:12" x14ac:dyDescent="0.2">
      <c r="B60" s="51" t="s">
        <v>12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">
      <c r="B61" s="54" t="s">
        <v>13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">
      <c r="B62" s="52" t="s">
        <v>127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">
      <c r="B63" s="54" t="s">
        <v>165</v>
      </c>
    </row>
    <row r="64" spans="2:12" x14ac:dyDescent="0.2">
      <c r="B64" s="52" t="s">
        <v>90</v>
      </c>
    </row>
    <row r="65" spans="2:10" x14ac:dyDescent="0.2">
      <c r="B65" s="54" t="s">
        <v>171</v>
      </c>
    </row>
    <row r="66" spans="2:10" x14ac:dyDescent="0.2">
      <c r="B66" s="52" t="s">
        <v>174</v>
      </c>
    </row>
    <row r="67" spans="2:10" x14ac:dyDescent="0.2">
      <c r="B67" s="52" t="s">
        <v>167</v>
      </c>
    </row>
    <row r="68" spans="2:10" x14ac:dyDescent="0.2">
      <c r="B68" s="52" t="s">
        <v>168</v>
      </c>
      <c r="C68" s="7"/>
      <c r="D68" s="7"/>
      <c r="E68" s="7"/>
      <c r="F68" s="7"/>
      <c r="G68" s="7"/>
      <c r="H68" s="7"/>
      <c r="I68" s="7"/>
      <c r="J68" s="7"/>
    </row>
    <row r="69" spans="2:10" x14ac:dyDescent="0.2">
      <c r="B69" s="52" t="s">
        <v>169</v>
      </c>
      <c r="C69" s="7"/>
      <c r="D69" s="7"/>
      <c r="E69" s="7"/>
      <c r="F69" s="7"/>
      <c r="G69" s="7"/>
      <c r="H69" s="7"/>
      <c r="I69" s="7"/>
      <c r="J69" s="7"/>
    </row>
    <row r="70" spans="2:10" x14ac:dyDescent="0.2">
      <c r="B70" s="52" t="s">
        <v>170</v>
      </c>
      <c r="C70" s="7"/>
      <c r="D70" s="7"/>
      <c r="E70" s="7"/>
      <c r="F70" s="7"/>
      <c r="G70" s="7"/>
      <c r="H70" s="7"/>
      <c r="I70" s="7"/>
      <c r="J70" s="7"/>
    </row>
    <row r="71" spans="2:10" x14ac:dyDescent="0.2">
      <c r="B71" s="52" t="s">
        <v>166</v>
      </c>
    </row>
    <row r="72" spans="2:10" x14ac:dyDescent="0.2">
      <c r="B72" s="54" t="s">
        <v>172</v>
      </c>
    </row>
    <row r="73" spans="2:10" x14ac:dyDescent="0.2">
      <c r="B73" s="52" t="s">
        <v>173</v>
      </c>
      <c r="C73" s="7"/>
      <c r="D73" s="7"/>
      <c r="E73" s="7"/>
      <c r="F73" s="7"/>
      <c r="G73" s="7"/>
      <c r="H73" s="7"/>
      <c r="I73" s="7"/>
      <c r="J73" s="7"/>
    </row>
    <row r="74" spans="2:10" x14ac:dyDescent="0.2">
      <c r="B74" s="52" t="s">
        <v>175</v>
      </c>
      <c r="C74" s="7"/>
      <c r="D74" s="7"/>
      <c r="E74" s="7"/>
      <c r="F74" s="7"/>
      <c r="G74" s="7"/>
      <c r="H74" s="7"/>
      <c r="I74" s="7"/>
      <c r="J74" s="7"/>
    </row>
    <row r="75" spans="2:10" x14ac:dyDescent="0.2">
      <c r="B75" s="55" t="s">
        <v>176</v>
      </c>
      <c r="C75" s="7"/>
      <c r="D75" s="7"/>
      <c r="E75" s="7"/>
      <c r="F75" s="7"/>
      <c r="G75" s="7"/>
      <c r="H75" s="7"/>
      <c r="I75" s="7"/>
      <c r="J75" s="7"/>
    </row>
    <row r="76" spans="2:10" x14ac:dyDescent="0.2">
      <c r="C76" s="7"/>
      <c r="D76" s="7"/>
      <c r="E76" s="7"/>
      <c r="F76" s="7"/>
      <c r="G76" s="7"/>
      <c r="H76" s="7"/>
      <c r="I76" s="7"/>
      <c r="J76" s="7"/>
    </row>
    <row r="77" spans="2:10" x14ac:dyDescent="0.2">
      <c r="B77" s="7"/>
      <c r="C77" s="7"/>
      <c r="D77" s="7"/>
      <c r="E77" s="7"/>
      <c r="F77" s="7"/>
      <c r="G77" s="7"/>
      <c r="H77" s="7"/>
      <c r="I77" s="7"/>
      <c r="J77" s="7"/>
    </row>
    <row r="78" spans="2:10" x14ac:dyDescent="0.2">
      <c r="B78" s="7"/>
      <c r="C78" s="7"/>
      <c r="D78" s="7"/>
      <c r="E78" s="7"/>
      <c r="F78" s="7"/>
      <c r="G78" s="7"/>
      <c r="H78" s="7"/>
      <c r="I78" s="7"/>
      <c r="J78" s="7"/>
    </row>
  </sheetData>
  <sheetProtection algorithmName="SHA-512" hashValue="ajjkVHRn0Y/G+kzxQyeyuZHT8Un9Of1fn65zD90DoYmSgsC40oBPPs8v0l26cdvaaNRf/9kt2OQvgPDtqffnYg==" saltValue="I49mP/cilcf93dSg9VESFg==" spinCount="100000" sheet="1" objects="1" formatCells="0" formatColumns="0" formatRows="0" selectLockedCells="1"/>
  <printOptions horizontalCentered="1"/>
  <pageMargins left="0.39370078740157483" right="0.39370078740157483" top="0.39370078740157483" bottom="0.39370078740157483" header="0.31496062992125984" footer="0.31496062992125984"/>
  <pageSetup scale="62" orientation="portrait" horizontalDpi="300" verticalDpi="300" r:id="rId1"/>
  <headerFooter>
    <oddHeader>&amp;R&amp;"Tahoma,Grassetto"&amp;9ver. 7.2 del 11/02/2026</oddHeader>
    <oddFooter>&amp;C&amp;A</oddFooter>
  </headerFooter>
  <colBreaks count="1" manualBreakCount="1">
    <brk id="1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B1:M52"/>
  <sheetViews>
    <sheetView showGridLines="0" zoomScale="110" zoomScaleNormal="110" workbookViewId="0">
      <selection activeCell="C21" sqref="C21"/>
    </sheetView>
  </sheetViews>
  <sheetFormatPr defaultColWidth="9.140625" defaultRowHeight="14.25" x14ac:dyDescent="0.2"/>
  <cols>
    <col min="1" max="1" width="2.7109375" style="10" customWidth="1"/>
    <col min="2" max="2" width="45.28515625" style="10" bestFit="1" customWidth="1"/>
    <col min="3" max="3" width="19.5703125" style="10" bestFit="1" customWidth="1"/>
    <col min="4" max="4" width="14.42578125" style="10" customWidth="1"/>
    <col min="5" max="16384" width="9.140625" style="10"/>
  </cols>
  <sheetData>
    <row r="1" spans="2:13" ht="22.5" customHeight="1" x14ac:dyDescent="0.2"/>
    <row r="2" spans="2:13" ht="45" customHeight="1" x14ac:dyDescent="0.2">
      <c r="B2" s="185" t="s">
        <v>14</v>
      </c>
      <c r="C2" s="185"/>
      <c r="F2" s="30"/>
      <c r="G2" s="30"/>
      <c r="H2" s="30"/>
      <c r="I2" s="30"/>
      <c r="J2" s="30"/>
      <c r="K2" s="30"/>
      <c r="L2" s="30"/>
      <c r="M2" s="30"/>
    </row>
    <row r="3" spans="2:13" x14ac:dyDescent="0.2">
      <c r="F3" s="30"/>
      <c r="G3" s="30"/>
      <c r="H3" s="30"/>
      <c r="I3" s="30"/>
      <c r="J3" s="30"/>
      <c r="K3" s="30"/>
      <c r="L3" s="30"/>
      <c r="M3" s="30"/>
    </row>
    <row r="4" spans="2:13" ht="18.75" customHeight="1" x14ac:dyDescent="0.2">
      <c r="B4" s="122"/>
      <c r="C4" s="153" t="s">
        <v>15</v>
      </c>
      <c r="F4" s="30"/>
      <c r="G4" s="30"/>
      <c r="H4" s="30"/>
      <c r="I4" s="30"/>
      <c r="J4" s="30"/>
      <c r="K4" s="30"/>
      <c r="L4" s="30"/>
      <c r="M4" s="30"/>
    </row>
    <row r="5" spans="2:13" ht="18.75" customHeight="1" x14ac:dyDescent="0.2">
      <c r="B5" s="139"/>
      <c r="C5" s="153" t="s">
        <v>138</v>
      </c>
      <c r="F5" s="30"/>
      <c r="G5" s="30"/>
      <c r="H5" s="30"/>
      <c r="I5" s="30"/>
      <c r="J5" s="30"/>
      <c r="K5" s="30"/>
      <c r="L5" s="30"/>
      <c r="M5" s="30"/>
    </row>
    <row r="6" spans="2:13" ht="18.75" customHeight="1" x14ac:dyDescent="0.2">
      <c r="B6" s="111"/>
      <c r="C6" s="152" t="s">
        <v>139</v>
      </c>
      <c r="D6" s="186" t="s">
        <v>187</v>
      </c>
      <c r="F6" s="30"/>
      <c r="G6" s="30"/>
      <c r="H6" s="30"/>
      <c r="I6" s="30"/>
      <c r="J6" s="30"/>
      <c r="K6" s="30"/>
      <c r="L6" s="30"/>
      <c r="M6" s="30"/>
    </row>
    <row r="7" spans="2:13" ht="18.75" customHeight="1" x14ac:dyDescent="0.2">
      <c r="B7" s="111"/>
      <c r="C7" s="152" t="s">
        <v>140</v>
      </c>
      <c r="D7" s="186"/>
      <c r="F7" s="30"/>
      <c r="G7" s="30"/>
      <c r="H7" s="30"/>
      <c r="I7" s="30"/>
      <c r="J7" s="30"/>
      <c r="K7" s="30"/>
      <c r="L7" s="30"/>
      <c r="M7" s="30"/>
    </row>
    <row r="8" spans="2:13" ht="18.75" customHeight="1" x14ac:dyDescent="0.2">
      <c r="D8" s="143"/>
      <c r="F8" s="30"/>
      <c r="G8" s="30"/>
      <c r="H8" s="30"/>
      <c r="I8" s="30"/>
      <c r="J8" s="30"/>
      <c r="K8" s="30"/>
      <c r="L8" s="30"/>
      <c r="M8" s="30"/>
    </row>
    <row r="9" spans="2:13" x14ac:dyDescent="0.2">
      <c r="B9" s="18" t="s">
        <v>115</v>
      </c>
      <c r="C9" s="17">
        <f>(B7-B6)+1</f>
        <v>1</v>
      </c>
      <c r="D9" s="20"/>
    </row>
    <row r="10" spans="2:13" ht="15" thickBot="1" x14ac:dyDescent="0.25">
      <c r="B10" s="138"/>
      <c r="C10" s="172"/>
      <c r="D10" s="20"/>
    </row>
    <row r="11" spans="2:13" x14ac:dyDescent="0.2">
      <c r="B11" s="18" t="s">
        <v>194</v>
      </c>
      <c r="C11" s="124"/>
      <c r="D11" s="187" t="s">
        <v>177</v>
      </c>
    </row>
    <row r="12" spans="2:13" x14ac:dyDescent="0.2">
      <c r="B12" s="18" t="s">
        <v>193</v>
      </c>
      <c r="C12" s="173">
        <f>C11*15</f>
        <v>0</v>
      </c>
      <c r="D12" s="188"/>
    </row>
    <row r="13" spans="2:13" x14ac:dyDescent="0.2">
      <c r="D13" s="188"/>
    </row>
    <row r="14" spans="2:13" ht="14.25" customHeight="1" x14ac:dyDescent="0.2">
      <c r="B14" s="16" t="s">
        <v>16</v>
      </c>
      <c r="C14" s="173">
        <f>+IF(B4="CAEX",'menu tendina - dettaglio quote'!I5,0)+IF(B4="CAM",'menu tendina - dettaglio quote'!I6,0)+IF(B4="CCG",'menu tendina - dettaglio quote'!I4,0)+IF(B4="CFM",'menu tendina - dettaglio quote'!I2,0)+IF(B4="CFT",'menu tendina - dettaglio quote'!I3,0)+IF(B4="EPPPI - 2 GG",'menu tendina - dettaglio quote'!I12,0)+IF(B4="EPPPI - 3 GG",'menu tendina - dettaglio quote'!I13,0)+IF(B4="PC - Corso Sicurezza Volontari",'menu tendina - dettaglio quote'!I15,0)+IF(B4="Piccole Orme - 3 GG",'menu tendina - dettaglio quote'!I10,0)+IF(B4="Piccole Orme - 4 GG",'menu tendina - dettaglio quote'!I11,0)+IF(B4="ROSS",0,0)+IF(B4="Specialità - 3 GG",'menu tendina - dettaglio quote'!I9,0)+IF(B4="Specialità - 2 GG",'menu tendina - dettaglio quote'!I8,0)+IF(B4="Eventi particolari (1gg con costi)",'menu tendina - dettaglio quote'!I17,0)</f>
        <v>0</v>
      </c>
      <c r="D14" s="188"/>
      <c r="F14" s="30"/>
      <c r="G14" s="30"/>
      <c r="H14" s="30"/>
      <c r="I14" s="30"/>
      <c r="J14" s="30"/>
      <c r="K14" s="30"/>
      <c r="L14" s="30"/>
      <c r="M14" s="30"/>
    </row>
    <row r="15" spans="2:13" ht="14.25" customHeight="1" x14ac:dyDescent="0.2">
      <c r="B15" s="16" t="s">
        <v>17</v>
      </c>
      <c r="C15" s="173">
        <f>+IF(B4="CAEX",'menu tendina - dettaglio quote'!J5,0)+IF(B4="CAM",'menu tendina - dettaglio quote'!J6,0)+IF(B4="CCG",'menu tendina - dettaglio quote'!J4,0)+IF(B4="CFM",'menu tendina - dettaglio quote'!J2,0)+IF(B4="CFT",'menu tendina - dettaglio quote'!J3,0)+IF(B4="EPPPI - 2 GG",'menu tendina - dettaglio quote'!J12,0)+IF(B4="EPPPI - 3 GG",'menu tendina - dettaglio quote'!J13,0)+IF(B4="PC - Corso Sicurezza Volontari",'menu tendina - dettaglio quote'!J15,0)+IF(B4="Piccole Orme - 3 GG",'menu tendina - dettaglio quote'!J10,0)+IF(B4="Piccole Orme - 4 GG",'menu tendina - dettaglio quote'!J11,0)+IF(B4="ROSS",'menu tendina - dettaglio quote'!J14,0)+IF(B4="Specialità - 3 GG",'menu tendina - dettaglio quote'!J9,0)+IF(B4="Specialità - 2 GG",'menu tendina - dettaglio quote'!J8,0)+IF(B4="Eventi particolari (1gg con costi)",'menu tendina - dettaglio quote'!J17,0)</f>
        <v>0</v>
      </c>
      <c r="D15" s="188"/>
      <c r="F15" s="30"/>
      <c r="G15" s="30"/>
      <c r="H15" s="30"/>
      <c r="I15" s="30"/>
      <c r="J15" s="30"/>
      <c r="K15" s="30"/>
      <c r="L15" s="30"/>
      <c r="M15" s="30"/>
    </row>
    <row r="16" spans="2:13" ht="15" customHeight="1" x14ac:dyDescent="0.2">
      <c r="B16" s="16" t="s">
        <v>111</v>
      </c>
      <c r="C16" s="173">
        <f>+IF(B4="CAEX",'menu tendina - dettaglio quote'!K5,0)+IF(B4="CAM",'menu tendina - dettaglio quote'!K6,0)+IF(B4="CCG",'menu tendina - dettaglio quote'!K4,0)+IF(B4="CFM",'menu tendina - dettaglio quote'!K2,0)+IF(B4="CFT",'menu tendina - dettaglio quote'!K3,0)+IF(B4="EPPPI - 2 GG",'menu tendina - dettaglio quote'!K12,0)+IF(B4="EPPPI - 3 GG",'menu tendina - dettaglio quote'!K13,0)+IF(B4="PC - Corso Sicurezza Volontari",'menu tendina - dettaglio quote'!K15,0)+IF(B4="Piccole Orme - 3 GG",'menu tendina - dettaglio quote'!K10,0)+IF(B4="Piccole Orme - 4 GG",'menu tendina - dettaglio quote'!K11,0)+IF(B4="ROSS",'menu tendina - dettaglio quote'!K14,0)+IF(B4="Specialità - 3 GG",'menu tendina - dettaglio quote'!K9,0)+IF(B4="Specialità - 2 GG",'menu tendina - dettaglio quote'!K8,0)+IF(B4="Eventi particolari (1gg con costi)",'menu tendina - dettaglio quote'!K17,0)</f>
        <v>0</v>
      </c>
      <c r="D16" s="188"/>
    </row>
    <row r="17" spans="2:9" ht="15" thickBot="1" x14ac:dyDescent="0.25">
      <c r="B17" s="16" t="s">
        <v>228</v>
      </c>
      <c r="C17" s="173">
        <f>+IF(B4="Specialità - 3 GG",'menu tendina - dettaglio quote'!L9,0)+IF(B4="Specialità - 2 GG",'menu tendina - dettaglio quote'!L8,0)</f>
        <v>0</v>
      </c>
      <c r="D17" s="189"/>
    </row>
    <row r="18" spans="2:9" ht="15" customHeight="1" x14ac:dyDescent="0.2">
      <c r="B18" s="20"/>
      <c r="C18" s="142"/>
      <c r="D18" s="163"/>
    </row>
    <row r="20" spans="2:9" x14ac:dyDescent="0.2">
      <c r="C20" s="17" t="s">
        <v>18</v>
      </c>
      <c r="D20" s="17" t="s">
        <v>19</v>
      </c>
      <c r="F20" s="30"/>
      <c r="G20" s="30"/>
      <c r="H20" s="30"/>
      <c r="I20" s="30"/>
    </row>
    <row r="21" spans="2:9" x14ac:dyDescent="0.2">
      <c r="B21" s="16" t="s">
        <v>20</v>
      </c>
      <c r="C21" s="178">
        <v>0</v>
      </c>
      <c r="D21" s="123">
        <v>0</v>
      </c>
    </row>
    <row r="22" spans="2:9" x14ac:dyDescent="0.2">
      <c r="B22" s="16" t="s">
        <v>21</v>
      </c>
      <c r="C22" s="178">
        <v>0</v>
      </c>
      <c r="D22" s="123">
        <v>0</v>
      </c>
    </row>
    <row r="23" spans="2:9" x14ac:dyDescent="0.2">
      <c r="B23" s="16" t="s">
        <v>184</v>
      </c>
      <c r="C23" s="178">
        <v>0</v>
      </c>
      <c r="D23" s="123">
        <v>0</v>
      </c>
    </row>
    <row r="25" spans="2:9" ht="42.75" customHeight="1" x14ac:dyDescent="0.2">
      <c r="B25" s="190" t="s">
        <v>95</v>
      </c>
      <c r="C25" s="191"/>
      <c r="D25" s="179">
        <v>0</v>
      </c>
    </row>
    <row r="26" spans="2:9" x14ac:dyDescent="0.2">
      <c r="B26" s="138"/>
      <c r="C26" s="20"/>
      <c r="D26" s="20"/>
    </row>
    <row r="27" spans="2:9" x14ac:dyDescent="0.2">
      <c r="D27" s="28"/>
    </row>
    <row r="28" spans="2:9" ht="14.25" customHeight="1" x14ac:dyDescent="0.2">
      <c r="C28" s="17" t="s">
        <v>22</v>
      </c>
      <c r="D28" s="17" t="s">
        <v>23</v>
      </c>
      <c r="E28" s="180"/>
      <c r="F28" s="181"/>
      <c r="G28" s="181"/>
    </row>
    <row r="29" spans="2:9" ht="14.25" customHeight="1" x14ac:dyDescent="0.2">
      <c r="B29" s="19" t="s">
        <v>24</v>
      </c>
      <c r="C29" s="65">
        <f>+IF(B4="ROSS",'menu tendina - dettaglio quote'!H14,0)+IF(B4="CFM",'menu tendina - dettaglio quote'!H2,0)</f>
        <v>0</v>
      </c>
      <c r="D29" s="125">
        <v>0</v>
      </c>
      <c r="E29" s="180"/>
      <c r="F29" s="181"/>
      <c r="G29" s="181"/>
    </row>
    <row r="30" spans="2:9" ht="14.25" customHeight="1" x14ac:dyDescent="0.2">
      <c r="B30" s="29"/>
      <c r="C30" s="17" t="s">
        <v>25</v>
      </c>
      <c r="D30" s="111"/>
      <c r="E30" s="69"/>
      <c r="F30" s="69"/>
      <c r="G30" s="69"/>
    </row>
    <row r="31" spans="2:9" ht="14.25" customHeight="1" x14ac:dyDescent="0.2">
      <c r="B31" s="29"/>
      <c r="E31" s="69"/>
      <c r="F31" s="69"/>
      <c r="G31" s="69"/>
    </row>
    <row r="33" spans="2:4" x14ac:dyDescent="0.2">
      <c r="B33" s="16" t="s">
        <v>178</v>
      </c>
      <c r="C33" s="17" t="s">
        <v>26</v>
      </c>
      <c r="D33" s="17" t="s">
        <v>25</v>
      </c>
    </row>
    <row r="34" spans="2:4" x14ac:dyDescent="0.2">
      <c r="B34" s="182" t="s">
        <v>179</v>
      </c>
      <c r="C34" s="125">
        <v>0</v>
      </c>
      <c r="D34" s="126"/>
    </row>
    <row r="35" spans="2:4" x14ac:dyDescent="0.2">
      <c r="B35" s="183"/>
    </row>
    <row r="36" spans="2:4" x14ac:dyDescent="0.2">
      <c r="B36" s="183"/>
    </row>
    <row r="37" spans="2:4" x14ac:dyDescent="0.2">
      <c r="B37" s="184"/>
    </row>
    <row r="40" spans="2:4" x14ac:dyDescent="0.2">
      <c r="B40" s="21" t="s">
        <v>27</v>
      </c>
      <c r="C40" s="17" t="s">
        <v>28</v>
      </c>
      <c r="D40" s="17" t="s">
        <v>25</v>
      </c>
    </row>
    <row r="41" spans="2:4" x14ac:dyDescent="0.2">
      <c r="B41" s="19" t="s">
        <v>29</v>
      </c>
      <c r="C41" s="125">
        <v>0</v>
      </c>
      <c r="D41" s="126"/>
    </row>
    <row r="42" spans="2:4" x14ac:dyDescent="0.2">
      <c r="B42" s="19" t="s">
        <v>30</v>
      </c>
      <c r="C42" s="125">
        <v>0</v>
      </c>
      <c r="D42" s="126"/>
    </row>
    <row r="43" spans="2:4" x14ac:dyDescent="0.2">
      <c r="B43" s="19" t="s">
        <v>181</v>
      </c>
      <c r="C43" s="125">
        <v>0</v>
      </c>
      <c r="D43" s="126"/>
    </row>
    <row r="44" spans="2:4" x14ac:dyDescent="0.2">
      <c r="B44" s="182" t="s">
        <v>180</v>
      </c>
    </row>
    <row r="45" spans="2:4" x14ac:dyDescent="0.2">
      <c r="B45" s="183"/>
    </row>
    <row r="46" spans="2:4" x14ac:dyDescent="0.2">
      <c r="B46" s="183"/>
    </row>
    <row r="47" spans="2:4" x14ac:dyDescent="0.2">
      <c r="B47" s="184"/>
    </row>
    <row r="48" spans="2:4" x14ac:dyDescent="0.2">
      <c r="B48" s="26" t="s">
        <v>31</v>
      </c>
      <c r="C48" s="27">
        <f>SUM(C41:C43)</f>
        <v>0</v>
      </c>
    </row>
    <row r="51" spans="2:3" x14ac:dyDescent="0.2">
      <c r="B51" s="25" t="s">
        <v>32</v>
      </c>
      <c r="C51" s="25" t="s">
        <v>25</v>
      </c>
    </row>
    <row r="52" spans="2:3" ht="48.75" customHeight="1" x14ac:dyDescent="0.2">
      <c r="B52" s="117"/>
      <c r="C52" s="117"/>
    </row>
  </sheetData>
  <sheetProtection algorithmName="SHA-512" hashValue="pw9OofJnsSRLCNJ1T/jzCIgxC1TXfGKVE9OFIiE3EUOzkoN0J5Nrqp3SaG+TfwdMhfsGVlEQFy8YA3XETTTN6w==" saltValue="fpaUMSBsUiIgPgS1CCEKbQ==" spinCount="100000" sheet="1" objects="1" formatCells="0" formatColumns="0" formatRows="0" selectLockedCells="1"/>
  <mergeCells count="7">
    <mergeCell ref="E28:G29"/>
    <mergeCell ref="B34:B37"/>
    <mergeCell ref="B2:C2"/>
    <mergeCell ref="B44:B47"/>
    <mergeCell ref="D6:D7"/>
    <mergeCell ref="D11:D17"/>
    <mergeCell ref="B25:C25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&amp;R&amp;"Tahoma,Grassetto"&amp;8ver. 7.2 del 11/02/2026</oddHeader>
    <oddFooter>&amp;C&amp;A</oddFooter>
  </headerFooter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'menu tendina - dettaglio quote'!$G$2:$G$18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1:M53"/>
  <sheetViews>
    <sheetView showGridLines="0" zoomScale="90" zoomScaleNormal="90" workbookViewId="0">
      <selection activeCell="J9" sqref="J9"/>
    </sheetView>
  </sheetViews>
  <sheetFormatPr defaultColWidth="9" defaultRowHeight="14.25" x14ac:dyDescent="0.2"/>
  <cols>
    <col min="1" max="1" width="2.7109375" style="10" customWidth="1"/>
    <col min="2" max="2" width="34" style="10" customWidth="1"/>
    <col min="3" max="3" width="16" style="10" customWidth="1"/>
    <col min="4" max="4" width="23.140625" style="10" customWidth="1"/>
    <col min="5" max="5" width="46.85546875" style="10" customWidth="1"/>
    <col min="6" max="6" width="16.140625" style="10" bestFit="1" customWidth="1"/>
    <col min="7" max="7" width="16" style="10" customWidth="1"/>
    <col min="8" max="8" width="16.7109375" style="10" customWidth="1"/>
    <col min="9" max="9" width="6" style="10" customWidth="1"/>
    <col min="10" max="10" width="34.5703125" style="10" customWidth="1"/>
    <col min="11" max="11" width="37.140625" style="10" customWidth="1"/>
    <col min="12" max="12" width="15.42578125" style="10" bestFit="1" customWidth="1"/>
    <col min="13" max="13" width="16.28515625" style="10" bestFit="1" customWidth="1"/>
    <col min="14" max="16384" width="9" style="10"/>
  </cols>
  <sheetData>
    <row r="1" spans="2:13" ht="25.5" customHeight="1" x14ac:dyDescent="0.2"/>
    <row r="2" spans="2:13" ht="52.5" customHeight="1" x14ac:dyDescent="0.4">
      <c r="B2" s="195" t="s">
        <v>33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2:13" s="11" customFormat="1" ht="21.75" customHeight="1" x14ac:dyDescent="0.25">
      <c r="B3" s="197" t="s">
        <v>185</v>
      </c>
      <c r="C3" s="198"/>
      <c r="D3" s="198"/>
      <c r="E3" s="198"/>
      <c r="F3" s="198"/>
      <c r="G3" s="198"/>
      <c r="H3" s="198"/>
      <c r="J3" s="199" t="s">
        <v>186</v>
      </c>
      <c r="K3" s="200"/>
      <c r="L3" s="200"/>
      <c r="M3" s="200"/>
    </row>
    <row r="4" spans="2:13" s="11" customFormat="1" ht="22.5" customHeight="1" x14ac:dyDescent="0.2">
      <c r="B4" s="192" t="s">
        <v>182</v>
      </c>
      <c r="C4" s="192"/>
      <c r="D4" s="192"/>
      <c r="E4" s="192"/>
      <c r="F4" s="192"/>
      <c r="G4" s="192"/>
      <c r="H4" s="192"/>
      <c r="J4" s="203" t="s">
        <v>183</v>
      </c>
      <c r="K4" s="203"/>
      <c r="L4" s="203"/>
      <c r="M4" s="203"/>
    </row>
    <row r="5" spans="2:13" s="13" customFormat="1" ht="30" x14ac:dyDescent="0.2">
      <c r="B5" s="121" t="s">
        <v>117</v>
      </c>
      <c r="C5" s="121" t="s">
        <v>34</v>
      </c>
      <c r="D5" s="121" t="s">
        <v>35</v>
      </c>
      <c r="E5" s="201" t="s">
        <v>36</v>
      </c>
      <c r="F5" s="202"/>
      <c r="G5" s="121" t="s">
        <v>37</v>
      </c>
      <c r="H5" s="121" t="s">
        <v>38</v>
      </c>
      <c r="J5" s="170" t="s">
        <v>117</v>
      </c>
      <c r="K5" s="170" t="s">
        <v>39</v>
      </c>
      <c r="L5" s="170" t="s">
        <v>37</v>
      </c>
      <c r="M5" s="170" t="s">
        <v>38</v>
      </c>
    </row>
    <row r="6" spans="2:13" ht="21" customHeight="1" x14ac:dyDescent="0.25">
      <c r="B6" s="159"/>
      <c r="C6" s="113"/>
      <c r="D6" s="114"/>
      <c r="E6" s="193"/>
      <c r="F6" s="194"/>
      <c r="G6" s="112">
        <v>0</v>
      </c>
      <c r="H6" s="110">
        <v>0</v>
      </c>
      <c r="J6" s="154"/>
      <c r="K6" s="114"/>
      <c r="L6" s="112">
        <v>0</v>
      </c>
      <c r="M6" s="110">
        <v>0</v>
      </c>
    </row>
    <row r="7" spans="2:13" ht="21" customHeight="1" x14ac:dyDescent="0.25">
      <c r="B7" s="159"/>
      <c r="C7" s="113"/>
      <c r="D7" s="114"/>
      <c r="E7" s="193"/>
      <c r="F7" s="194"/>
      <c r="G7" s="112">
        <v>0</v>
      </c>
      <c r="H7" s="110">
        <v>0</v>
      </c>
      <c r="J7" s="154"/>
      <c r="K7" s="114"/>
      <c r="L7" s="112">
        <v>0</v>
      </c>
      <c r="M7" s="110">
        <v>0</v>
      </c>
    </row>
    <row r="8" spans="2:13" ht="21" customHeight="1" x14ac:dyDescent="0.25">
      <c r="B8" s="159"/>
      <c r="C8" s="113"/>
      <c r="D8" s="114"/>
      <c r="E8" s="193"/>
      <c r="F8" s="194"/>
      <c r="G8" s="112">
        <v>0</v>
      </c>
      <c r="H8" s="110">
        <v>0</v>
      </c>
      <c r="J8" s="154"/>
      <c r="K8" s="114"/>
      <c r="L8" s="112">
        <v>0</v>
      </c>
      <c r="M8" s="110">
        <v>0</v>
      </c>
    </row>
    <row r="9" spans="2:13" ht="21" customHeight="1" x14ac:dyDescent="0.25">
      <c r="B9" s="159"/>
      <c r="C9" s="113"/>
      <c r="D9" s="114"/>
      <c r="E9" s="193"/>
      <c r="F9" s="194"/>
      <c r="G9" s="112">
        <v>0</v>
      </c>
      <c r="H9" s="110">
        <v>0</v>
      </c>
      <c r="J9" s="154"/>
      <c r="K9" s="114"/>
      <c r="L9" s="112">
        <v>0</v>
      </c>
      <c r="M9" s="110">
        <v>0</v>
      </c>
    </row>
    <row r="10" spans="2:13" ht="21" customHeight="1" x14ac:dyDescent="0.25">
      <c r="B10" s="159"/>
      <c r="C10" s="113"/>
      <c r="D10" s="114"/>
      <c r="E10" s="193"/>
      <c r="F10" s="194"/>
      <c r="G10" s="112">
        <v>0</v>
      </c>
      <c r="H10" s="110">
        <v>0</v>
      </c>
      <c r="J10" s="154"/>
      <c r="K10" s="114"/>
      <c r="L10" s="112">
        <v>0</v>
      </c>
      <c r="M10" s="110">
        <v>0</v>
      </c>
    </row>
    <row r="11" spans="2:13" ht="21" customHeight="1" x14ac:dyDescent="0.25">
      <c r="B11" s="159"/>
      <c r="C11" s="113"/>
      <c r="D11" s="114"/>
      <c r="E11" s="193"/>
      <c r="F11" s="194"/>
      <c r="G11" s="112">
        <v>0</v>
      </c>
      <c r="H11" s="110">
        <v>0</v>
      </c>
      <c r="J11" s="154"/>
      <c r="K11" s="114"/>
      <c r="L11" s="112">
        <v>0</v>
      </c>
      <c r="M11" s="110">
        <v>0</v>
      </c>
    </row>
    <row r="12" spans="2:13" ht="21" customHeight="1" x14ac:dyDescent="0.25">
      <c r="B12" s="159"/>
      <c r="C12" s="113"/>
      <c r="D12" s="114"/>
      <c r="E12" s="193"/>
      <c r="F12" s="194"/>
      <c r="G12" s="112">
        <v>0</v>
      </c>
      <c r="H12" s="110">
        <v>0</v>
      </c>
      <c r="J12" s="154"/>
      <c r="K12" s="114"/>
      <c r="L12" s="112">
        <v>0</v>
      </c>
      <c r="M12" s="110">
        <v>0</v>
      </c>
    </row>
    <row r="13" spans="2:13" ht="21" customHeight="1" x14ac:dyDescent="0.25">
      <c r="B13" s="159"/>
      <c r="C13" s="113"/>
      <c r="D13" s="114"/>
      <c r="E13" s="193"/>
      <c r="F13" s="194"/>
      <c r="G13" s="112">
        <v>0</v>
      </c>
      <c r="H13" s="110">
        <v>0</v>
      </c>
      <c r="J13" s="154"/>
      <c r="K13" s="114"/>
      <c r="L13" s="112">
        <v>0</v>
      </c>
      <c r="M13" s="110">
        <v>0</v>
      </c>
    </row>
    <row r="14" spans="2:13" ht="21" customHeight="1" x14ac:dyDescent="0.25">
      <c r="B14" s="159"/>
      <c r="C14" s="113"/>
      <c r="D14" s="114"/>
      <c r="E14" s="193"/>
      <c r="F14" s="194"/>
      <c r="G14" s="112">
        <v>0</v>
      </c>
      <c r="H14" s="110">
        <v>0</v>
      </c>
      <c r="J14" s="154"/>
      <c r="K14" s="114"/>
      <c r="L14" s="112">
        <v>0</v>
      </c>
      <c r="M14" s="110">
        <v>0</v>
      </c>
    </row>
    <row r="15" spans="2:13" ht="21" customHeight="1" x14ac:dyDescent="0.25">
      <c r="B15" s="159"/>
      <c r="C15" s="113"/>
      <c r="D15" s="114"/>
      <c r="E15" s="193"/>
      <c r="F15" s="194"/>
      <c r="G15" s="112">
        <v>0</v>
      </c>
      <c r="H15" s="110">
        <v>0</v>
      </c>
      <c r="J15" s="154"/>
      <c r="K15" s="114"/>
      <c r="L15" s="112">
        <v>0</v>
      </c>
      <c r="M15" s="110">
        <v>0</v>
      </c>
    </row>
    <row r="16" spans="2:13" ht="21" customHeight="1" x14ac:dyDescent="0.25">
      <c r="B16" s="159"/>
      <c r="C16" s="113"/>
      <c r="D16" s="114"/>
      <c r="E16" s="193"/>
      <c r="F16" s="194"/>
      <c r="G16" s="112">
        <v>0</v>
      </c>
      <c r="H16" s="110">
        <v>0</v>
      </c>
      <c r="J16" s="154"/>
      <c r="K16" s="114"/>
      <c r="L16" s="112">
        <v>0</v>
      </c>
      <c r="M16" s="110">
        <v>0</v>
      </c>
    </row>
    <row r="17" spans="2:13" ht="21" customHeight="1" x14ac:dyDescent="0.25">
      <c r="B17" s="159"/>
      <c r="C17" s="113"/>
      <c r="D17" s="114"/>
      <c r="E17" s="193"/>
      <c r="F17" s="194"/>
      <c r="G17" s="112">
        <v>0</v>
      </c>
      <c r="H17" s="110">
        <v>0</v>
      </c>
      <c r="J17" s="154"/>
      <c r="K17" s="114"/>
      <c r="L17" s="112">
        <v>0</v>
      </c>
      <c r="M17" s="110">
        <v>0</v>
      </c>
    </row>
    <row r="18" spans="2:13" ht="21" customHeight="1" x14ac:dyDescent="0.25">
      <c r="B18" s="159"/>
      <c r="C18" s="113"/>
      <c r="D18" s="114"/>
      <c r="E18" s="193"/>
      <c r="F18" s="194"/>
      <c r="G18" s="112">
        <v>0</v>
      </c>
      <c r="H18" s="110">
        <v>0</v>
      </c>
      <c r="J18" s="154"/>
      <c r="K18" s="114"/>
      <c r="L18" s="112">
        <v>0</v>
      </c>
      <c r="M18" s="110">
        <v>0</v>
      </c>
    </row>
    <row r="19" spans="2:13" ht="21" customHeight="1" x14ac:dyDescent="0.25">
      <c r="B19" s="159"/>
      <c r="C19" s="113"/>
      <c r="D19" s="114"/>
      <c r="E19" s="193"/>
      <c r="F19" s="194"/>
      <c r="G19" s="112">
        <v>0</v>
      </c>
      <c r="H19" s="110">
        <v>0</v>
      </c>
      <c r="J19" s="154"/>
      <c r="K19" s="114"/>
      <c r="L19" s="112">
        <v>0</v>
      </c>
      <c r="M19" s="110">
        <v>0</v>
      </c>
    </row>
    <row r="20" spans="2:13" ht="21.75" customHeight="1" x14ac:dyDescent="0.25">
      <c r="B20" s="12"/>
      <c r="C20" s="12"/>
      <c r="D20" s="12"/>
      <c r="E20" s="12"/>
      <c r="F20" s="119" t="s">
        <v>91</v>
      </c>
      <c r="G20" s="120">
        <f>SUM(G6:G19)</f>
        <v>0</v>
      </c>
      <c r="H20" s="120">
        <f>SUM(H6:H19)</f>
        <v>0</v>
      </c>
      <c r="J20" s="154"/>
      <c r="K20" s="114"/>
      <c r="L20" s="112">
        <v>0</v>
      </c>
      <c r="M20" s="110">
        <v>0</v>
      </c>
    </row>
    <row r="21" spans="2:13" ht="21.75" customHeight="1" x14ac:dyDescent="0.25">
      <c r="B21" s="197" t="s">
        <v>134</v>
      </c>
      <c r="C21" s="198"/>
      <c r="D21" s="198"/>
      <c r="E21" s="198"/>
      <c r="F21" s="198"/>
      <c r="G21" s="198"/>
      <c r="H21" s="198"/>
      <c r="J21" s="154"/>
      <c r="K21" s="114"/>
      <c r="L21" s="112">
        <v>0</v>
      </c>
      <c r="M21" s="110">
        <v>0</v>
      </c>
    </row>
    <row r="22" spans="2:13" ht="21.75" customHeight="1" x14ac:dyDescent="0.25">
      <c r="B22" s="192" t="s">
        <v>182</v>
      </c>
      <c r="C22" s="192"/>
      <c r="D22" s="192"/>
      <c r="E22" s="192"/>
      <c r="F22" s="192"/>
      <c r="G22" s="192"/>
      <c r="H22" s="192"/>
      <c r="J22" s="154"/>
      <c r="K22" s="114"/>
      <c r="L22" s="112">
        <v>0</v>
      </c>
      <c r="M22" s="110">
        <v>0</v>
      </c>
    </row>
    <row r="23" spans="2:13" ht="38.25" customHeight="1" x14ac:dyDescent="0.25">
      <c r="B23" s="121" t="s">
        <v>117</v>
      </c>
      <c r="C23" s="121" t="s">
        <v>34</v>
      </c>
      <c r="D23" s="121" t="s">
        <v>35</v>
      </c>
      <c r="E23" s="121" t="s">
        <v>36</v>
      </c>
      <c r="F23" s="169" t="s">
        <v>40</v>
      </c>
      <c r="G23" s="121" t="s">
        <v>190</v>
      </c>
      <c r="H23" s="121" t="s">
        <v>191</v>
      </c>
      <c r="J23" s="154"/>
      <c r="K23" s="114"/>
      <c r="L23" s="112">
        <v>0</v>
      </c>
      <c r="M23" s="110">
        <v>0</v>
      </c>
    </row>
    <row r="24" spans="2:13" ht="21" customHeight="1" x14ac:dyDescent="0.25">
      <c r="B24" s="154"/>
      <c r="C24" s="113"/>
      <c r="D24" s="114"/>
      <c r="E24" s="114"/>
      <c r="F24" s="116">
        <v>0</v>
      </c>
      <c r="G24" s="168">
        <f>+IF(B24="PREV - Rimborso km (= 0,25 €/km)",F24*0.25,0)</f>
        <v>0</v>
      </c>
      <c r="H24" s="115">
        <f>+IF(B24="CONS - Rimborso km (= 0,25 €/km)",F24*0.25,0)+IF(B24="ORG - Rimborso km (= 0,25 €/km)",F24*0.25,0)</f>
        <v>0</v>
      </c>
      <c r="J24" s="154"/>
      <c r="K24" s="114"/>
      <c r="L24" s="112">
        <v>0</v>
      </c>
      <c r="M24" s="110">
        <v>0</v>
      </c>
    </row>
    <row r="25" spans="2:13" ht="21" customHeight="1" x14ac:dyDescent="0.25">
      <c r="B25" s="154"/>
      <c r="C25" s="113"/>
      <c r="D25" s="114"/>
      <c r="E25" s="114"/>
      <c r="F25" s="116">
        <v>0</v>
      </c>
      <c r="G25" s="168">
        <f t="shared" ref="G25:G48" si="0">+IF(B25="PREV - Rimborso km (= 0,25 €/km)",F25*0.25,0)</f>
        <v>0</v>
      </c>
      <c r="H25" s="115">
        <f t="shared" ref="H25:H48" si="1">+IF(B25="CONS - Rimborso km (= 0,25 €/km)",F25*0.25,0)+IF(B25="ORG - Rimborso km (= 0,25 €/km)",F25*0.25,0)</f>
        <v>0</v>
      </c>
      <c r="J25" s="154"/>
      <c r="K25" s="114"/>
      <c r="L25" s="112">
        <v>0</v>
      </c>
      <c r="M25" s="110">
        <v>0</v>
      </c>
    </row>
    <row r="26" spans="2:13" ht="21" customHeight="1" x14ac:dyDescent="0.25">
      <c r="B26" s="154"/>
      <c r="C26" s="113"/>
      <c r="D26" s="114"/>
      <c r="E26" s="114"/>
      <c r="F26" s="116">
        <v>0</v>
      </c>
      <c r="G26" s="168">
        <f t="shared" si="0"/>
        <v>0</v>
      </c>
      <c r="H26" s="115">
        <f t="shared" si="1"/>
        <v>0</v>
      </c>
      <c r="J26" s="154"/>
      <c r="K26" s="114"/>
      <c r="L26" s="112">
        <v>0</v>
      </c>
      <c r="M26" s="110">
        <v>0</v>
      </c>
    </row>
    <row r="27" spans="2:13" ht="21" customHeight="1" x14ac:dyDescent="0.25">
      <c r="B27" s="154"/>
      <c r="C27" s="113"/>
      <c r="D27" s="114"/>
      <c r="E27" s="114"/>
      <c r="F27" s="116">
        <v>0</v>
      </c>
      <c r="G27" s="168">
        <f t="shared" si="0"/>
        <v>0</v>
      </c>
      <c r="H27" s="115">
        <f t="shared" si="1"/>
        <v>0</v>
      </c>
      <c r="J27" s="154"/>
      <c r="K27" s="114"/>
      <c r="L27" s="112">
        <v>0</v>
      </c>
      <c r="M27" s="110">
        <v>0</v>
      </c>
    </row>
    <row r="28" spans="2:13" ht="21" customHeight="1" x14ac:dyDescent="0.25">
      <c r="B28" s="154"/>
      <c r="C28" s="113"/>
      <c r="D28" s="114"/>
      <c r="E28" s="114"/>
      <c r="F28" s="116">
        <v>0</v>
      </c>
      <c r="G28" s="168">
        <f t="shared" si="0"/>
        <v>0</v>
      </c>
      <c r="H28" s="115">
        <f t="shared" si="1"/>
        <v>0</v>
      </c>
      <c r="J28" s="154"/>
      <c r="K28" s="114"/>
      <c r="L28" s="112">
        <v>0</v>
      </c>
      <c r="M28" s="110">
        <v>0</v>
      </c>
    </row>
    <row r="29" spans="2:13" ht="21" customHeight="1" x14ac:dyDescent="0.25">
      <c r="B29" s="154"/>
      <c r="C29" s="113"/>
      <c r="D29" s="114"/>
      <c r="E29" s="114"/>
      <c r="F29" s="116">
        <v>0</v>
      </c>
      <c r="G29" s="168">
        <f t="shared" si="0"/>
        <v>0</v>
      </c>
      <c r="H29" s="115">
        <f t="shared" si="1"/>
        <v>0</v>
      </c>
      <c r="J29" s="154"/>
      <c r="K29" s="114"/>
      <c r="L29" s="112">
        <v>0</v>
      </c>
      <c r="M29" s="110">
        <v>0</v>
      </c>
    </row>
    <row r="30" spans="2:13" ht="21" customHeight="1" x14ac:dyDescent="0.25">
      <c r="B30" s="154"/>
      <c r="C30" s="113"/>
      <c r="D30" s="114"/>
      <c r="E30" s="114"/>
      <c r="F30" s="116">
        <v>0</v>
      </c>
      <c r="G30" s="168">
        <f t="shared" ref="G30:G37" si="2">+IF(B30="PREV - Rimborso km (= 0,25 €/km)",F30*0.25,0)</f>
        <v>0</v>
      </c>
      <c r="H30" s="115">
        <f t="shared" si="1"/>
        <v>0</v>
      </c>
      <c r="J30" s="154"/>
      <c r="K30" s="114"/>
      <c r="L30" s="112">
        <v>0</v>
      </c>
      <c r="M30" s="110">
        <v>0</v>
      </c>
    </row>
    <row r="31" spans="2:13" ht="21" customHeight="1" x14ac:dyDescent="0.25">
      <c r="B31" s="154"/>
      <c r="C31" s="113"/>
      <c r="D31" s="114"/>
      <c r="E31" s="114"/>
      <c r="F31" s="116">
        <v>0</v>
      </c>
      <c r="G31" s="168">
        <f t="shared" si="2"/>
        <v>0</v>
      </c>
      <c r="H31" s="115">
        <f t="shared" si="1"/>
        <v>0</v>
      </c>
      <c r="J31" s="154"/>
      <c r="K31" s="114"/>
      <c r="L31" s="112">
        <v>0</v>
      </c>
      <c r="M31" s="110">
        <v>0</v>
      </c>
    </row>
    <row r="32" spans="2:13" ht="21" customHeight="1" x14ac:dyDescent="0.25">
      <c r="B32" s="154"/>
      <c r="C32" s="113"/>
      <c r="D32" s="114"/>
      <c r="E32" s="114"/>
      <c r="F32" s="116">
        <v>0</v>
      </c>
      <c r="G32" s="168">
        <f>+IF(B32="PREV - Rimborso km (= 0,25 €/km)",F32*0.25,0)</f>
        <v>0</v>
      </c>
      <c r="H32" s="115">
        <f t="shared" si="1"/>
        <v>0</v>
      </c>
      <c r="J32" s="154"/>
      <c r="K32" s="114"/>
      <c r="L32" s="112">
        <v>0</v>
      </c>
      <c r="M32" s="110">
        <v>0</v>
      </c>
    </row>
    <row r="33" spans="2:13" ht="21" customHeight="1" x14ac:dyDescent="0.25">
      <c r="B33" s="154"/>
      <c r="C33" s="113"/>
      <c r="D33" s="114"/>
      <c r="E33" s="114"/>
      <c r="F33" s="116">
        <v>0</v>
      </c>
      <c r="G33" s="168">
        <f t="shared" si="2"/>
        <v>0</v>
      </c>
      <c r="H33" s="115">
        <f t="shared" si="1"/>
        <v>0</v>
      </c>
      <c r="J33" s="154"/>
      <c r="K33" s="114"/>
      <c r="L33" s="112">
        <v>0</v>
      </c>
      <c r="M33" s="110">
        <v>0</v>
      </c>
    </row>
    <row r="34" spans="2:13" ht="21" customHeight="1" x14ac:dyDescent="0.25">
      <c r="B34" s="154"/>
      <c r="C34" s="113"/>
      <c r="D34" s="114"/>
      <c r="E34" s="114"/>
      <c r="F34" s="116">
        <v>0</v>
      </c>
      <c r="G34" s="168">
        <f t="shared" si="2"/>
        <v>0</v>
      </c>
      <c r="H34" s="115">
        <f t="shared" si="1"/>
        <v>0</v>
      </c>
      <c r="J34" s="154"/>
      <c r="K34" s="114"/>
      <c r="L34" s="112">
        <v>0</v>
      </c>
      <c r="M34" s="110">
        <v>0</v>
      </c>
    </row>
    <row r="35" spans="2:13" ht="21" customHeight="1" x14ac:dyDescent="0.25">
      <c r="B35" s="154"/>
      <c r="C35" s="113"/>
      <c r="D35" s="114"/>
      <c r="E35" s="114"/>
      <c r="F35" s="116">
        <v>0</v>
      </c>
      <c r="G35" s="168">
        <f t="shared" si="2"/>
        <v>0</v>
      </c>
      <c r="H35" s="115">
        <f t="shared" si="1"/>
        <v>0</v>
      </c>
      <c r="J35" s="154"/>
      <c r="K35" s="114"/>
      <c r="L35" s="112">
        <v>0</v>
      </c>
      <c r="M35" s="110">
        <v>0</v>
      </c>
    </row>
    <row r="36" spans="2:13" ht="21" customHeight="1" x14ac:dyDescent="0.25">
      <c r="B36" s="154"/>
      <c r="C36" s="113"/>
      <c r="D36" s="114"/>
      <c r="E36" s="114"/>
      <c r="F36" s="116">
        <v>0</v>
      </c>
      <c r="G36" s="168">
        <f t="shared" si="2"/>
        <v>0</v>
      </c>
      <c r="H36" s="115">
        <f t="shared" si="1"/>
        <v>0</v>
      </c>
      <c r="J36" s="154"/>
      <c r="K36" s="114"/>
      <c r="L36" s="112">
        <v>0</v>
      </c>
      <c r="M36" s="110">
        <v>0</v>
      </c>
    </row>
    <row r="37" spans="2:13" ht="21" customHeight="1" x14ac:dyDescent="0.25">
      <c r="B37" s="154"/>
      <c r="C37" s="113"/>
      <c r="D37" s="114"/>
      <c r="E37" s="114"/>
      <c r="F37" s="116">
        <v>0</v>
      </c>
      <c r="G37" s="168">
        <f t="shared" si="2"/>
        <v>0</v>
      </c>
      <c r="H37" s="115">
        <f t="shared" si="1"/>
        <v>0</v>
      </c>
      <c r="J37" s="154"/>
      <c r="K37" s="114"/>
      <c r="L37" s="112">
        <v>0</v>
      </c>
      <c r="M37" s="110">
        <v>0</v>
      </c>
    </row>
    <row r="38" spans="2:13" ht="21" customHeight="1" x14ac:dyDescent="0.25">
      <c r="B38" s="154"/>
      <c r="C38" s="113"/>
      <c r="D38" s="114"/>
      <c r="E38" s="114"/>
      <c r="F38" s="116">
        <v>0</v>
      </c>
      <c r="G38" s="168">
        <f t="shared" si="0"/>
        <v>0</v>
      </c>
      <c r="H38" s="115">
        <f t="shared" si="1"/>
        <v>0</v>
      </c>
      <c r="J38" s="154"/>
      <c r="K38" s="114"/>
      <c r="L38" s="112">
        <v>0</v>
      </c>
      <c r="M38" s="110">
        <v>0</v>
      </c>
    </row>
    <row r="39" spans="2:13" ht="21" customHeight="1" x14ac:dyDescent="0.25">
      <c r="B39" s="154"/>
      <c r="C39" s="113"/>
      <c r="D39" s="114"/>
      <c r="E39" s="114"/>
      <c r="F39" s="116">
        <v>0</v>
      </c>
      <c r="G39" s="168">
        <f t="shared" si="0"/>
        <v>0</v>
      </c>
      <c r="H39" s="115">
        <f t="shared" si="1"/>
        <v>0</v>
      </c>
      <c r="J39" s="154"/>
      <c r="K39" s="114"/>
      <c r="L39" s="112">
        <v>0</v>
      </c>
      <c r="M39" s="110">
        <v>0</v>
      </c>
    </row>
    <row r="40" spans="2:13" ht="21" customHeight="1" x14ac:dyDescent="0.25">
      <c r="B40" s="154"/>
      <c r="C40" s="113"/>
      <c r="D40" s="114"/>
      <c r="E40" s="114"/>
      <c r="F40" s="116">
        <v>0</v>
      </c>
      <c r="G40" s="168">
        <f t="shared" si="0"/>
        <v>0</v>
      </c>
      <c r="H40" s="115">
        <f t="shared" si="1"/>
        <v>0</v>
      </c>
      <c r="J40" s="154"/>
      <c r="K40" s="114"/>
      <c r="L40" s="112">
        <v>0</v>
      </c>
      <c r="M40" s="110">
        <v>0</v>
      </c>
    </row>
    <row r="41" spans="2:13" ht="21" customHeight="1" x14ac:dyDescent="0.25">
      <c r="B41" s="154"/>
      <c r="C41" s="113"/>
      <c r="D41" s="114"/>
      <c r="E41" s="114"/>
      <c r="F41" s="116">
        <v>0</v>
      </c>
      <c r="G41" s="168">
        <f t="shared" si="0"/>
        <v>0</v>
      </c>
      <c r="H41" s="115">
        <f t="shared" si="1"/>
        <v>0</v>
      </c>
      <c r="J41" s="154"/>
      <c r="K41" s="114"/>
      <c r="L41" s="112">
        <v>0</v>
      </c>
      <c r="M41" s="110">
        <v>0</v>
      </c>
    </row>
    <row r="42" spans="2:13" ht="21" customHeight="1" x14ac:dyDescent="0.25">
      <c r="B42" s="154"/>
      <c r="C42" s="113"/>
      <c r="D42" s="114"/>
      <c r="E42" s="114"/>
      <c r="F42" s="116">
        <v>0</v>
      </c>
      <c r="G42" s="168">
        <f t="shared" si="0"/>
        <v>0</v>
      </c>
      <c r="H42" s="115">
        <f t="shared" si="1"/>
        <v>0</v>
      </c>
      <c r="J42" s="154"/>
      <c r="K42" s="114"/>
      <c r="L42" s="112">
        <v>0</v>
      </c>
      <c r="M42" s="110">
        <v>0</v>
      </c>
    </row>
    <row r="43" spans="2:13" ht="21" customHeight="1" x14ac:dyDescent="0.25">
      <c r="B43" s="154"/>
      <c r="C43" s="113"/>
      <c r="D43" s="114"/>
      <c r="E43" s="114"/>
      <c r="F43" s="116">
        <v>0</v>
      </c>
      <c r="G43" s="168">
        <f t="shared" si="0"/>
        <v>0</v>
      </c>
      <c r="H43" s="115">
        <f t="shared" si="1"/>
        <v>0</v>
      </c>
      <c r="J43" s="154"/>
      <c r="K43" s="114"/>
      <c r="L43" s="112">
        <v>0</v>
      </c>
      <c r="M43" s="110">
        <v>0</v>
      </c>
    </row>
    <row r="44" spans="2:13" ht="21" customHeight="1" x14ac:dyDescent="0.25">
      <c r="B44" s="154"/>
      <c r="C44" s="113"/>
      <c r="D44" s="114"/>
      <c r="E44" s="114"/>
      <c r="F44" s="116">
        <v>0</v>
      </c>
      <c r="G44" s="168">
        <f t="shared" si="0"/>
        <v>0</v>
      </c>
      <c r="H44" s="115">
        <f t="shared" si="1"/>
        <v>0</v>
      </c>
      <c r="J44" s="154"/>
      <c r="K44" s="114"/>
      <c r="L44" s="112">
        <v>0</v>
      </c>
      <c r="M44" s="110">
        <v>0</v>
      </c>
    </row>
    <row r="45" spans="2:13" ht="21" customHeight="1" x14ac:dyDescent="0.25">
      <c r="B45" s="154"/>
      <c r="C45" s="113"/>
      <c r="D45" s="114"/>
      <c r="E45" s="114"/>
      <c r="F45" s="116">
        <v>0</v>
      </c>
      <c r="G45" s="168">
        <f t="shared" si="0"/>
        <v>0</v>
      </c>
      <c r="H45" s="115">
        <f t="shared" si="1"/>
        <v>0</v>
      </c>
      <c r="J45" s="154"/>
      <c r="K45" s="114"/>
      <c r="L45" s="112">
        <v>0</v>
      </c>
      <c r="M45" s="110">
        <v>0</v>
      </c>
    </row>
    <row r="46" spans="2:13" ht="21" customHeight="1" x14ac:dyDescent="0.25">
      <c r="B46" s="154"/>
      <c r="C46" s="113"/>
      <c r="D46" s="114"/>
      <c r="E46" s="114"/>
      <c r="F46" s="116">
        <v>0</v>
      </c>
      <c r="G46" s="168">
        <f t="shared" si="0"/>
        <v>0</v>
      </c>
      <c r="H46" s="115">
        <f t="shared" si="1"/>
        <v>0</v>
      </c>
      <c r="J46" s="154"/>
      <c r="K46" s="114"/>
      <c r="L46" s="112">
        <v>0</v>
      </c>
      <c r="M46" s="110">
        <v>0</v>
      </c>
    </row>
    <row r="47" spans="2:13" ht="21" customHeight="1" x14ac:dyDescent="0.25">
      <c r="B47" s="154"/>
      <c r="C47" s="113"/>
      <c r="D47" s="114"/>
      <c r="E47" s="114"/>
      <c r="F47" s="116">
        <v>0</v>
      </c>
      <c r="G47" s="168">
        <f t="shared" si="0"/>
        <v>0</v>
      </c>
      <c r="H47" s="115">
        <f t="shared" si="1"/>
        <v>0</v>
      </c>
      <c r="J47" s="154"/>
      <c r="K47" s="114"/>
      <c r="L47" s="112">
        <v>0</v>
      </c>
      <c r="M47" s="110">
        <v>0</v>
      </c>
    </row>
    <row r="48" spans="2:13" ht="21" customHeight="1" x14ac:dyDescent="0.25">
      <c r="B48" s="154"/>
      <c r="C48" s="113"/>
      <c r="D48" s="114"/>
      <c r="E48" s="114"/>
      <c r="F48" s="116">
        <v>0</v>
      </c>
      <c r="G48" s="168">
        <f t="shared" si="0"/>
        <v>0</v>
      </c>
      <c r="H48" s="115">
        <f t="shared" si="1"/>
        <v>0</v>
      </c>
      <c r="J48" s="154"/>
      <c r="K48" s="114"/>
      <c r="L48" s="112">
        <v>0</v>
      </c>
      <c r="M48" s="110">
        <v>0</v>
      </c>
    </row>
    <row r="49" spans="2:13" x14ac:dyDescent="0.2">
      <c r="E49" s="67" t="s">
        <v>41</v>
      </c>
      <c r="F49" s="68">
        <f>SUM(F24:F48)</f>
        <v>0</v>
      </c>
      <c r="G49" s="118">
        <f>SUM(G24:G48)</f>
        <v>0</v>
      </c>
      <c r="H49" s="118">
        <f>SUM(H24:H48)</f>
        <v>0</v>
      </c>
      <c r="K49" s="67" t="s">
        <v>91</v>
      </c>
      <c r="L49" s="118">
        <f>SUM(L6:L48)</f>
        <v>0</v>
      </c>
      <c r="M49" s="118">
        <f>SUM(M6:M48)</f>
        <v>0</v>
      </c>
    </row>
    <row r="50" spans="2:13" x14ac:dyDescent="0.2">
      <c r="E50" s="67"/>
      <c r="F50" s="68"/>
      <c r="G50" s="118"/>
      <c r="H50" s="118"/>
      <c r="K50" s="67"/>
      <c r="L50" s="118"/>
      <c r="M50" s="118"/>
    </row>
    <row r="51" spans="2:13" x14ac:dyDescent="0.2">
      <c r="E51" s="67"/>
      <c r="F51" s="68"/>
      <c r="G51" s="118"/>
      <c r="H51" s="118"/>
      <c r="K51" s="67"/>
      <c r="L51" s="118"/>
      <c r="M51" s="118"/>
    </row>
    <row r="52" spans="2:13" x14ac:dyDescent="0.2">
      <c r="B52" s="17" t="s">
        <v>32</v>
      </c>
      <c r="C52" s="17" t="s">
        <v>25</v>
      </c>
      <c r="D52" s="17" t="s">
        <v>42</v>
      </c>
    </row>
    <row r="53" spans="2:13" ht="48.75" customHeight="1" x14ac:dyDescent="0.2">
      <c r="B53" s="156"/>
      <c r="C53" s="157"/>
      <c r="D53" s="158"/>
    </row>
  </sheetData>
  <sheetProtection algorithmName="SHA-512" hashValue="c1cX4UpNSCJIKEEJd+cl3CJjLkHlUfX8tm/FAiAx6Mp+FobTikv/lhfSP0meCuPSJE70jkaU1xfvHr3fxNw7lw==" saltValue="pmd0RSn39kyoq4/XxuStAw==" spinCount="100000" sheet="1" objects="1" formatCells="0" formatColumns="0" formatRows="0" selectLockedCells="1"/>
  <mergeCells count="22">
    <mergeCell ref="B2:M2"/>
    <mergeCell ref="B3:H3"/>
    <mergeCell ref="J3:M3"/>
    <mergeCell ref="B21:H21"/>
    <mergeCell ref="E5:F5"/>
    <mergeCell ref="E6:F6"/>
    <mergeCell ref="E7:F7"/>
    <mergeCell ref="E8:F8"/>
    <mergeCell ref="E9:F9"/>
    <mergeCell ref="J4:M4"/>
    <mergeCell ref="B22:H22"/>
    <mergeCell ref="B4:H4"/>
    <mergeCell ref="E16:F16"/>
    <mergeCell ref="E17:F17"/>
    <mergeCell ref="E18:F18"/>
    <mergeCell ref="E19:F19"/>
    <mergeCell ref="E12:F12"/>
    <mergeCell ref="E13:F13"/>
    <mergeCell ref="E14:F14"/>
    <mergeCell ref="E15:F15"/>
    <mergeCell ref="E10:F10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Width="2" orientation="portrait" horizontalDpi="300" verticalDpi="300" r:id="rId1"/>
  <headerFooter>
    <oddHeader>&amp;R&amp;"Tahoma,Grassetto"ver. 7.2 del 11/02/2026</oddHeader>
    <oddFooter>&amp;C&amp;A</oddFooter>
  </headerFooter>
  <colBreaks count="1" manualBreakCount="1">
    <brk id="8" max="5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'menu tendina - dettaglio quote'!$E$2:$E$3</xm:f>
          </x14:formula1>
          <xm:sqref>B24:B48</xm:sqref>
        </x14:dataValidation>
        <x14:dataValidation type="list" allowBlank="1" showInputMessage="1" showErrorMessage="1" xr:uid="{00000000-0002-0000-0200-000000000000}">
          <x14:formula1>
            <xm:f>'menu tendina - dettaglio quote'!$C$2:$C$4</xm:f>
          </x14:formula1>
          <xm:sqref>B6:B19</xm:sqref>
        </x14:dataValidation>
        <x14:dataValidation type="list" allowBlank="1" showInputMessage="1" showErrorMessage="1" xr:uid="{00000000-0002-0000-0200-000001000000}">
          <x14:formula1>
            <xm:f>'menu tendina - dettaglio quote'!$C$2:$C$18</xm:f>
          </x14:formula1>
          <xm:sqref>B20</xm:sqref>
        </x14:dataValidation>
        <x14:dataValidation type="list" allowBlank="1" showInputMessage="1" showErrorMessage="1" xr:uid="{60F57B65-2CBE-462A-87B0-55AE35ED263E}">
          <x14:formula1>
            <xm:f>'menu tendina - dettaglio quote'!$A$2:$A$12</xm:f>
          </x14:formula1>
          <xm:sqref>J6:J48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pageSetUpPr fitToPage="1"/>
  </sheetPr>
  <dimension ref="B1:K90"/>
  <sheetViews>
    <sheetView showGridLines="0" topLeftCell="A32" zoomScaleNormal="100" workbookViewId="0">
      <selection activeCell="F53" sqref="F53:F56"/>
    </sheetView>
  </sheetViews>
  <sheetFormatPr defaultColWidth="9.140625" defaultRowHeight="14.25" x14ac:dyDescent="0.2"/>
  <cols>
    <col min="1" max="1" width="2.7109375" style="10" customWidth="1"/>
    <col min="2" max="2" width="60.85546875" style="10" customWidth="1"/>
    <col min="3" max="4" width="20.85546875" style="10" customWidth="1"/>
    <col min="5" max="5" width="2.7109375" style="22" customWidth="1"/>
    <col min="6" max="6" width="60.85546875" style="10" customWidth="1"/>
    <col min="7" max="8" width="20.85546875" style="10" customWidth="1"/>
    <col min="9" max="9" width="9.140625" style="10"/>
    <col min="10" max="11" width="9.5703125" style="10" bestFit="1" customWidth="1"/>
    <col min="12" max="16384" width="9.140625" style="10"/>
  </cols>
  <sheetData>
    <row r="1" spans="2:10" ht="18.75" customHeight="1" x14ac:dyDescent="0.2"/>
    <row r="2" spans="2:10" ht="41.25" customHeight="1" x14ac:dyDescent="0.4">
      <c r="B2" s="210" t="s">
        <v>188</v>
      </c>
      <c r="C2" s="210"/>
      <c r="D2" s="210"/>
      <c r="E2" s="210"/>
      <c r="F2" s="210"/>
      <c r="G2" s="210"/>
      <c r="H2" s="210"/>
    </row>
    <row r="3" spans="2:10" ht="15" thickBot="1" x14ac:dyDescent="0.25"/>
    <row r="4" spans="2:10" s="80" customFormat="1" ht="24.75" customHeight="1" x14ac:dyDescent="0.25">
      <c r="B4" s="204" t="s">
        <v>118</v>
      </c>
      <c r="C4" s="205"/>
      <c r="D4" s="206"/>
      <c r="E4" s="77"/>
      <c r="F4" s="102"/>
      <c r="G4" s="78" t="s">
        <v>43</v>
      </c>
      <c r="H4" s="79"/>
    </row>
    <row r="5" spans="2:10" s="80" customFormat="1" ht="24.75" customHeight="1" x14ac:dyDescent="0.25">
      <c r="B5" s="207"/>
      <c r="C5" s="208"/>
      <c r="D5" s="209"/>
      <c r="E5" s="77"/>
      <c r="F5" s="144">
        <f>'1-ENTRATE_EVENTO'!B4</f>
        <v>0</v>
      </c>
      <c r="G5" s="78" t="s">
        <v>15</v>
      </c>
      <c r="H5" s="79"/>
    </row>
    <row r="6" spans="2:10" s="80" customFormat="1" ht="24.75" customHeight="1" x14ac:dyDescent="0.25">
      <c r="B6" s="166"/>
      <c r="C6" s="151"/>
      <c r="D6" s="167"/>
      <c r="E6" s="77"/>
      <c r="F6" s="144">
        <f>'1-ENTRATE_EVENTO'!B5</f>
        <v>0</v>
      </c>
      <c r="G6" s="132" t="s">
        <v>138</v>
      </c>
      <c r="H6" s="133"/>
    </row>
    <row r="7" spans="2:10" s="80" customFormat="1" ht="24.75" customHeight="1" x14ac:dyDescent="0.2">
      <c r="B7" s="207" t="s">
        <v>161</v>
      </c>
      <c r="C7" s="208"/>
      <c r="D7" s="209"/>
      <c r="E7" s="81"/>
      <c r="F7" s="145">
        <f>'1-ENTRATE_EVENTO'!B6</f>
        <v>0</v>
      </c>
      <c r="G7" s="132" t="s">
        <v>113</v>
      </c>
      <c r="H7" s="141"/>
    </row>
    <row r="8" spans="2:10" s="80" customFormat="1" ht="24.75" customHeight="1" x14ac:dyDescent="0.2">
      <c r="B8" s="207"/>
      <c r="C8" s="208"/>
      <c r="D8" s="209"/>
      <c r="E8" s="81"/>
      <c r="F8" s="145">
        <f>'1-ENTRATE_EVENTO'!B7</f>
        <v>0</v>
      </c>
      <c r="G8" s="130" t="s">
        <v>114</v>
      </c>
      <c r="H8" s="140"/>
      <c r="J8" s="131"/>
    </row>
    <row r="9" spans="2:10" s="80" customFormat="1" ht="24.75" customHeight="1" x14ac:dyDescent="0.25">
      <c r="B9" s="166"/>
      <c r="C9" s="151"/>
      <c r="D9" s="167"/>
      <c r="E9" s="81"/>
      <c r="F9" s="134"/>
      <c r="G9" s="135" t="s">
        <v>44</v>
      </c>
      <c r="H9" s="136"/>
    </row>
    <row r="10" spans="2:10" s="80" customFormat="1" ht="24.75" customHeight="1" x14ac:dyDescent="0.25">
      <c r="B10" s="207" t="s">
        <v>162</v>
      </c>
      <c r="C10" s="208"/>
      <c r="D10" s="209"/>
      <c r="E10" s="81"/>
      <c r="F10" s="102"/>
      <c r="G10" s="78" t="s">
        <v>45</v>
      </c>
      <c r="H10" s="79"/>
    </row>
    <row r="11" spans="2:10" s="80" customFormat="1" ht="24.75" customHeight="1" x14ac:dyDescent="0.2">
      <c r="B11" s="207"/>
      <c r="C11" s="208"/>
      <c r="D11" s="209"/>
      <c r="E11" s="81"/>
    </row>
    <row r="12" spans="2:10" s="80" customFormat="1" ht="24.75" customHeight="1" x14ac:dyDescent="0.25">
      <c r="B12" s="166"/>
      <c r="C12" s="151"/>
      <c r="D12" s="167"/>
      <c r="E12" s="77"/>
      <c r="F12" s="102"/>
      <c r="G12" s="211" t="s">
        <v>46</v>
      </c>
      <c r="H12" s="212"/>
    </row>
    <row r="13" spans="2:10" s="80" customFormat="1" ht="24.75" customHeight="1" x14ac:dyDescent="0.25">
      <c r="B13" s="207" t="s">
        <v>163</v>
      </c>
      <c r="C13" s="208"/>
      <c r="D13" s="209"/>
      <c r="F13" s="102"/>
      <c r="G13" s="211" t="s">
        <v>47</v>
      </c>
      <c r="H13" s="212"/>
    </row>
    <row r="14" spans="2:10" s="80" customFormat="1" ht="24.75" customHeight="1" thickBot="1" x14ac:dyDescent="0.3">
      <c r="B14" s="213"/>
      <c r="C14" s="214"/>
      <c r="D14" s="215"/>
      <c r="F14" s="102"/>
      <c r="G14" s="211" t="s">
        <v>48</v>
      </c>
      <c r="H14" s="212"/>
    </row>
    <row r="15" spans="2:10" s="80" customFormat="1" ht="24.75" customHeight="1" x14ac:dyDescent="0.2">
      <c r="D15" s="82"/>
      <c r="E15" s="83"/>
    </row>
    <row r="16" spans="2:10" s="80" customFormat="1" ht="24.75" customHeight="1" x14ac:dyDescent="0.2">
      <c r="D16" s="82"/>
      <c r="E16" s="83"/>
    </row>
    <row r="17" spans="2:11" s="80" customFormat="1" ht="24.75" customHeight="1" x14ac:dyDescent="0.2">
      <c r="B17" s="216" t="s">
        <v>49</v>
      </c>
      <c r="C17" s="164" t="s">
        <v>50</v>
      </c>
      <c r="D17" s="164" t="s">
        <v>51</v>
      </c>
      <c r="E17" s="84"/>
      <c r="F17" s="218" t="s">
        <v>52</v>
      </c>
      <c r="G17" s="165" t="s">
        <v>37</v>
      </c>
      <c r="H17" s="165" t="s">
        <v>38</v>
      </c>
    </row>
    <row r="18" spans="2:11" s="80" customFormat="1" ht="24.75" customHeight="1" x14ac:dyDescent="0.25">
      <c r="B18" s="217"/>
      <c r="C18" s="160">
        <f>+C34+C20</f>
        <v>0</v>
      </c>
      <c r="D18" s="109">
        <f>+D34+D20</f>
        <v>0</v>
      </c>
      <c r="E18" s="85"/>
      <c r="F18" s="219"/>
      <c r="G18" s="161">
        <f>+G20+G27</f>
        <v>0</v>
      </c>
      <c r="H18" s="103">
        <f>+H20+H27</f>
        <v>0</v>
      </c>
      <c r="K18" s="86"/>
    </row>
    <row r="19" spans="2:11" s="80" customFormat="1" ht="24.75" customHeight="1" x14ac:dyDescent="0.25">
      <c r="C19" s="104"/>
      <c r="D19" s="104"/>
      <c r="E19" s="77"/>
      <c r="G19" s="104"/>
      <c r="H19" s="104"/>
      <c r="K19" s="86"/>
    </row>
    <row r="20" spans="2:11" s="80" customFormat="1" ht="24.75" customHeight="1" x14ac:dyDescent="0.25">
      <c r="B20" s="87" t="s">
        <v>53</v>
      </c>
      <c r="C20" s="161">
        <f>C22+C28</f>
        <v>0</v>
      </c>
      <c r="D20" s="103">
        <f>D22+D28</f>
        <v>0</v>
      </c>
      <c r="E20" s="77"/>
      <c r="F20" s="87" t="s">
        <v>54</v>
      </c>
      <c r="G20" s="161">
        <f>'1-ENTRATE_EVENTO'!C29</f>
        <v>0</v>
      </c>
      <c r="H20" s="103">
        <f>SUM(H22:H25)</f>
        <v>0</v>
      </c>
      <c r="K20" s="86"/>
    </row>
    <row r="21" spans="2:11" s="80" customFormat="1" ht="24.75" customHeight="1" x14ac:dyDescent="0.25">
      <c r="C21" s="104"/>
      <c r="D21" s="104"/>
      <c r="E21" s="77"/>
      <c r="F21" s="77"/>
      <c r="G21" s="105"/>
      <c r="H21" s="105"/>
      <c r="K21" s="86"/>
    </row>
    <row r="22" spans="2:11" s="80" customFormat="1" ht="24.75" customHeight="1" x14ac:dyDescent="0.25">
      <c r="B22" s="88" t="s">
        <v>135</v>
      </c>
      <c r="C22" s="161">
        <f>SUM(C24:C26)</f>
        <v>0</v>
      </c>
      <c r="D22" s="103">
        <f>SUM(D24:D26)</f>
        <v>0</v>
      </c>
      <c r="E22" s="85"/>
      <c r="F22" s="91" t="s">
        <v>92</v>
      </c>
      <c r="G22" s="162"/>
      <c r="H22" s="106">
        <f>'1-ENTRATE_EVENTO'!D29</f>
        <v>0</v>
      </c>
    </row>
    <row r="23" spans="2:11" s="89" customFormat="1" ht="24.75" customHeight="1" x14ac:dyDescent="0.25">
      <c r="C23" s="105"/>
      <c r="D23" s="105"/>
      <c r="E23" s="83"/>
      <c r="F23" s="91" t="s">
        <v>93</v>
      </c>
      <c r="G23" s="162">
        <f>+IF('1-ENTRATE_EVENTO'!C29&gt;'1-ENTRATE_EVENTO'!D29,'1-ENTRATE_EVENTO'!C29-'1-ENTRATE_EVENTO'!D29,0)</f>
        <v>0</v>
      </c>
      <c r="H23" s="106">
        <f>+IF('1-ENTRATE_EVENTO'!C29&gt;'1-ENTRATE_EVENTO'!D29,'1-ENTRATE_EVENTO'!C29-'1-ENTRATE_EVENTO'!D29,0)</f>
        <v>0</v>
      </c>
    </row>
    <row r="24" spans="2:11" s="80" customFormat="1" ht="24.75" customHeight="1" x14ac:dyDescent="0.25">
      <c r="B24" s="90" t="s">
        <v>144</v>
      </c>
      <c r="C24" s="162">
        <f>SUMIFS('2-USCITE_EVENTO'!G6:G19,'2-USCITE_EVENTO'!B6:B19,B24)</f>
        <v>0</v>
      </c>
      <c r="D24" s="106">
        <f>SUMIFS('2-USCITE_EVENTO'!H6:H19,'2-USCITE_EVENTO'!B6:B19,B24)</f>
        <v>0</v>
      </c>
      <c r="E24" s="83"/>
      <c r="F24" s="89"/>
      <c r="G24" s="107"/>
      <c r="H24" s="108"/>
    </row>
    <row r="25" spans="2:11" s="80" customFormat="1" ht="24.75" customHeight="1" x14ac:dyDescent="0.25">
      <c r="B25" s="90" t="s">
        <v>145</v>
      </c>
      <c r="C25" s="162">
        <f>SUMIFS('2-USCITE_EVENTO'!G6:G19,'2-USCITE_EVENTO'!B6:B19,B25)</f>
        <v>0</v>
      </c>
      <c r="D25" s="106">
        <f>SUMIFS('2-USCITE_EVENTO'!H6:H19,'2-USCITE_EVENTO'!B6:B19,B25)</f>
        <v>0</v>
      </c>
      <c r="E25" s="83"/>
      <c r="F25" s="89"/>
      <c r="G25" s="107"/>
      <c r="H25" s="108"/>
    </row>
    <row r="26" spans="2:11" s="80" customFormat="1" ht="24.75" customHeight="1" x14ac:dyDescent="0.25">
      <c r="B26" s="90" t="s">
        <v>146</v>
      </c>
      <c r="C26" s="162">
        <f>SUMIFS('2-USCITE_EVENTO'!G6:G19,'2-USCITE_EVENTO'!B6:B19,B26)</f>
        <v>0</v>
      </c>
      <c r="D26" s="106">
        <f>SUMIFS('2-USCITE_EVENTO'!H6:H19,'2-USCITE_EVENTO'!B6:B19,B26)</f>
        <v>0</v>
      </c>
      <c r="E26" s="83"/>
      <c r="F26" s="89"/>
      <c r="G26" s="107"/>
      <c r="H26" s="108"/>
    </row>
    <row r="27" spans="2:11" s="80" customFormat="1" ht="24.75" customHeight="1" x14ac:dyDescent="0.25">
      <c r="E27" s="83"/>
      <c r="F27" s="87" t="s">
        <v>55</v>
      </c>
      <c r="G27" s="161">
        <f>SUM(G29:G46)</f>
        <v>0</v>
      </c>
      <c r="H27" s="103">
        <f>SUM(H29:H46)</f>
        <v>0</v>
      </c>
    </row>
    <row r="28" spans="2:11" s="80" customFormat="1" ht="24.75" customHeight="1" x14ac:dyDescent="0.25">
      <c r="B28" s="88" t="s">
        <v>136</v>
      </c>
      <c r="C28" s="161">
        <f>SUM(C30:C31)</f>
        <v>0</v>
      </c>
      <c r="D28" s="103">
        <f>SUM(D30:D31)</f>
        <v>0</v>
      </c>
      <c r="E28" s="83"/>
      <c r="F28" s="77"/>
      <c r="G28" s="105"/>
      <c r="H28" s="105"/>
    </row>
    <row r="29" spans="2:11" s="80" customFormat="1" ht="24.75" customHeight="1" x14ac:dyDescent="0.25">
      <c r="B29" s="89"/>
      <c r="C29" s="105"/>
      <c r="D29" s="105"/>
      <c r="E29" s="83"/>
      <c r="F29" s="90" t="s">
        <v>56</v>
      </c>
      <c r="G29" s="162">
        <f>'1-ENTRATE_EVENTO'!C14*'1-ENTRATE_EVENTO'!C21</f>
        <v>0</v>
      </c>
      <c r="H29" s="106">
        <f>'1-ENTRATE_EVENTO'!C14*('1-ENTRATE_EVENTO'!D21+'1-ENTRATE_EVENTO'!D25)</f>
        <v>0</v>
      </c>
    </row>
    <row r="30" spans="2:11" s="80" customFormat="1" ht="24.75" customHeight="1" x14ac:dyDescent="0.25">
      <c r="B30" s="90" t="s">
        <v>132</v>
      </c>
      <c r="C30" s="162">
        <f>SUMIFS('2-USCITE_EVENTO'!G24:G48,'2-USCITE_EVENTO'!B24:B48,B30)</f>
        <v>0</v>
      </c>
      <c r="D30" s="106">
        <f>SUMIFS('2-USCITE_EVENTO'!H24:H48,'2-USCITE_EVENTO'!B24:B48,B30)</f>
        <v>0</v>
      </c>
      <c r="E30" s="83"/>
      <c r="F30" s="90" t="s">
        <v>158</v>
      </c>
      <c r="G30" s="162">
        <f>'1-ENTRATE_EVENTO'!C15*'1-ENTRATE_EVENTO'!C21</f>
        <v>0</v>
      </c>
      <c r="H30" s="106">
        <f>'1-ENTRATE_EVENTO'!C15*'1-ENTRATE_EVENTO'!D21</f>
        <v>0</v>
      </c>
    </row>
    <row r="31" spans="2:11" s="80" customFormat="1" ht="24.75" customHeight="1" x14ac:dyDescent="0.25">
      <c r="B31" s="90" t="s">
        <v>189</v>
      </c>
      <c r="C31" s="162">
        <f>SUMIFS('2-USCITE_EVENTO'!G24:G48,'2-USCITE_EVENTO'!B24:B48,B31)</f>
        <v>0</v>
      </c>
      <c r="D31" s="106">
        <f>SUMIFS('2-USCITE_EVENTO'!H24:H48,'2-USCITE_EVENTO'!B24:B48,B31)</f>
        <v>0</v>
      </c>
      <c r="E31" s="83"/>
      <c r="F31" s="90" t="s">
        <v>193</v>
      </c>
      <c r="G31" s="162">
        <f>'1-ENTRATE_EVENTO'!C12*'1-ENTRATE_EVENTO'!C21</f>
        <v>0</v>
      </c>
      <c r="H31" s="106">
        <f>'1-ENTRATE_EVENTO'!C12*'1-ENTRATE_EVENTO'!D21</f>
        <v>0</v>
      </c>
    </row>
    <row r="32" spans="2:11" s="80" customFormat="1" ht="24.75" customHeight="1" x14ac:dyDescent="0.25">
      <c r="E32" s="83"/>
      <c r="F32" s="90" t="s">
        <v>133</v>
      </c>
      <c r="G32" s="162">
        <f>'1-ENTRATE_EVENTO'!C16*'1-ENTRATE_EVENTO'!C22*'1-ENTRATE_EVENTO'!C9</f>
        <v>0</v>
      </c>
      <c r="H32" s="106">
        <f>'1-ENTRATE_EVENTO'!C16*'1-ENTRATE_EVENTO'!D22*'1-ENTRATE_EVENTO'!C9</f>
        <v>0</v>
      </c>
    </row>
    <row r="33" spans="2:9" s="80" customFormat="1" ht="24.75" customHeight="1" x14ac:dyDescent="0.25">
      <c r="E33" s="83"/>
      <c r="F33" s="90" t="s">
        <v>228</v>
      </c>
      <c r="G33" s="162">
        <f>'1-ENTRATE_EVENTO'!C17*'1-ENTRATE_EVENTO'!C23</f>
        <v>0</v>
      </c>
      <c r="H33" s="106">
        <f>'1-ENTRATE_EVENTO'!C17*'1-ENTRATE_EVENTO'!D23</f>
        <v>0</v>
      </c>
    </row>
    <row r="34" spans="2:9" s="80" customFormat="1" ht="24.75" customHeight="1" x14ac:dyDescent="0.25">
      <c r="B34" s="87" t="s">
        <v>137</v>
      </c>
      <c r="C34" s="161">
        <f>SUM(C36:C46)</f>
        <v>0</v>
      </c>
      <c r="D34" s="103">
        <f>SUM(D36:D46)</f>
        <v>0</v>
      </c>
      <c r="E34" s="83"/>
      <c r="F34" s="90" t="s">
        <v>57</v>
      </c>
      <c r="G34" s="162">
        <v>0</v>
      </c>
      <c r="H34" s="106">
        <f>'1-ENTRATE_EVENTO'!C34</f>
        <v>0</v>
      </c>
    </row>
    <row r="35" spans="2:9" s="80" customFormat="1" ht="24.75" customHeight="1" x14ac:dyDescent="0.25">
      <c r="B35" s="89"/>
      <c r="C35" s="105"/>
      <c r="D35" s="105"/>
      <c r="E35" s="83"/>
    </row>
    <row r="36" spans="2:9" s="80" customFormat="1" ht="24.75" customHeight="1" x14ac:dyDescent="0.25">
      <c r="B36" s="90" t="s">
        <v>147</v>
      </c>
      <c r="C36" s="162">
        <f>SUMIFS('2-USCITE_EVENTO'!L6:L48,'2-USCITE_EVENTO'!J6:J48,B36)</f>
        <v>0</v>
      </c>
      <c r="D36" s="106">
        <f>SUMIFS('2-USCITE_EVENTO'!M6:M48,'2-USCITE_EVENTO'!J6:J48,B36)</f>
        <v>0</v>
      </c>
      <c r="E36" s="83"/>
    </row>
    <row r="37" spans="2:9" s="80" customFormat="1" ht="24.75" customHeight="1" x14ac:dyDescent="0.25">
      <c r="B37" s="90" t="s">
        <v>160</v>
      </c>
      <c r="C37" s="162">
        <f>SUMIFS('2-USCITE_EVENTO'!L6:L48,'2-USCITE_EVENTO'!J6:J48,B37)</f>
        <v>0</v>
      </c>
      <c r="D37" s="106">
        <f>SUMIFS('2-USCITE_EVENTO'!M6:M48,'2-USCITE_EVENTO'!J6:J48,B37)</f>
        <v>0</v>
      </c>
      <c r="E37" s="83"/>
      <c r="F37" s="89"/>
      <c r="G37" s="89"/>
      <c r="H37" s="92"/>
    </row>
    <row r="38" spans="2:9" s="80" customFormat="1" ht="24.75" customHeight="1" x14ac:dyDescent="0.25">
      <c r="B38" s="90" t="s">
        <v>156</v>
      </c>
      <c r="C38" s="162">
        <f>SUMIFS('2-USCITE_EVENTO'!L6:L48,'2-USCITE_EVENTO'!J6:J48,B38)</f>
        <v>0</v>
      </c>
      <c r="D38" s="106">
        <f>SUMIFS('2-USCITE_EVENTO'!M6:M48,'2-USCITE_EVENTO'!J6:J48,B38)</f>
        <v>0</v>
      </c>
      <c r="E38" s="83"/>
    </row>
    <row r="39" spans="2:9" s="80" customFormat="1" ht="24.75" customHeight="1" x14ac:dyDescent="0.25">
      <c r="B39" s="90" t="s">
        <v>148</v>
      </c>
      <c r="C39" s="162">
        <f>SUMIFS('2-USCITE_EVENTO'!L6:L48,'2-USCITE_EVENTO'!J6:J48,B39)</f>
        <v>0</v>
      </c>
      <c r="D39" s="106">
        <f>SUMIFS('2-USCITE_EVENTO'!M6:M48,'2-USCITE_EVENTO'!J6:J48,B39)</f>
        <v>0</v>
      </c>
      <c r="E39" s="83"/>
    </row>
    <row r="40" spans="2:9" s="80" customFormat="1" ht="24.75" customHeight="1" x14ac:dyDescent="0.25">
      <c r="B40" s="90" t="s">
        <v>149</v>
      </c>
      <c r="C40" s="162">
        <f>SUMIFS('2-USCITE_EVENTO'!L6:L48,'2-USCITE_EVENTO'!J6:J48,B40)</f>
        <v>0</v>
      </c>
      <c r="D40" s="106">
        <f>SUMIFS('2-USCITE_EVENTO'!M6:M48,'2-USCITE_EVENTO'!J6:J48,B40)</f>
        <v>0</v>
      </c>
      <c r="E40" s="83"/>
    </row>
    <row r="41" spans="2:9" s="80" customFormat="1" ht="24.75" customHeight="1" x14ac:dyDescent="0.25">
      <c r="B41" s="90" t="s">
        <v>150</v>
      </c>
      <c r="C41" s="162">
        <f>SUMIFS('2-USCITE_EVENTO'!L6:L48,'2-USCITE_EVENTO'!J6:J48,B41)</f>
        <v>0</v>
      </c>
      <c r="D41" s="106">
        <f>SUMIFS('2-USCITE_EVENTO'!M6:M48,'2-USCITE_EVENTO'!J6:J48,B41)</f>
        <v>0</v>
      </c>
      <c r="E41" s="83"/>
    </row>
    <row r="42" spans="2:9" s="80" customFormat="1" ht="24.75" customHeight="1" x14ac:dyDescent="0.25">
      <c r="B42" s="90" t="s">
        <v>155</v>
      </c>
      <c r="C42" s="162">
        <f>SUMIFS('2-USCITE_EVENTO'!L6:L48,'2-USCITE_EVENTO'!J6:J48,B42)</f>
        <v>0</v>
      </c>
      <c r="D42" s="106">
        <f>SUMIFS('2-USCITE_EVENTO'!M6:M48,'2-USCITE_EVENTO'!J6:J48,B42)</f>
        <v>0</v>
      </c>
      <c r="E42" s="83"/>
    </row>
    <row r="43" spans="2:9" s="80" customFormat="1" ht="24.75" customHeight="1" x14ac:dyDescent="0.25">
      <c r="B43" s="90" t="s">
        <v>151</v>
      </c>
      <c r="C43" s="162">
        <f>SUMIFS('2-USCITE_EVENTO'!L6:L48,'2-USCITE_EVENTO'!J6:J48,B43)</f>
        <v>0</v>
      </c>
      <c r="D43" s="106">
        <f>SUMIFS('2-USCITE_EVENTO'!M6:M48,'2-USCITE_EVENTO'!J6:J48,B43)</f>
        <v>0</v>
      </c>
      <c r="E43" s="83"/>
      <c r="F43" s="89"/>
      <c r="G43" s="89"/>
      <c r="H43" s="92"/>
    </row>
    <row r="44" spans="2:9" s="80" customFormat="1" ht="24.75" customHeight="1" x14ac:dyDescent="0.25">
      <c r="B44" s="90" t="s">
        <v>152</v>
      </c>
      <c r="C44" s="162">
        <f>SUMIFS('2-USCITE_EVENTO'!L6:L48,'2-USCITE_EVENTO'!J6:J48,B44)</f>
        <v>0</v>
      </c>
      <c r="D44" s="106">
        <f>SUMIFS('2-USCITE_EVENTO'!M6:M48,'2-USCITE_EVENTO'!J6:J48,B44)</f>
        <v>0</v>
      </c>
      <c r="E44" s="83"/>
      <c r="F44" s="89"/>
      <c r="G44" s="89"/>
      <c r="H44" s="92"/>
      <c r="I44" s="86"/>
    </row>
    <row r="45" spans="2:9" s="80" customFormat="1" ht="24.75" customHeight="1" x14ac:dyDescent="0.25">
      <c r="B45" s="90" t="s">
        <v>153</v>
      </c>
      <c r="C45" s="162">
        <f>SUMIFS('2-USCITE_EVENTO'!L6:L48,'2-USCITE_EVENTO'!J6:J48,B45)</f>
        <v>0</v>
      </c>
      <c r="D45" s="106">
        <f>SUMIFS('2-USCITE_EVENTO'!M6:M48,'2-USCITE_EVENTO'!J6:J48,B45)</f>
        <v>0</v>
      </c>
      <c r="E45" s="83"/>
      <c r="F45" s="89"/>
      <c r="G45" s="89"/>
      <c r="H45" s="92"/>
      <c r="I45" s="86"/>
    </row>
    <row r="46" spans="2:9" s="80" customFormat="1" ht="24.75" customHeight="1" x14ac:dyDescent="0.25">
      <c r="B46" s="90" t="s">
        <v>154</v>
      </c>
      <c r="C46" s="162">
        <f>SUMIFS('2-USCITE_EVENTO'!L6:L48,'2-USCITE_EVENTO'!J6:J48,B46)</f>
        <v>0</v>
      </c>
      <c r="D46" s="106">
        <f>SUMIFS('2-USCITE_EVENTO'!M6:M48,'2-USCITE_EVENTO'!J6:J48,B46)</f>
        <v>0</v>
      </c>
      <c r="E46" s="83"/>
      <c r="F46" s="89"/>
      <c r="G46" s="89"/>
      <c r="H46" s="92"/>
    </row>
    <row r="47" spans="2:9" s="80" customFormat="1" ht="24.75" customHeight="1" x14ac:dyDescent="0.2">
      <c r="E47" s="83"/>
      <c r="F47" s="89"/>
      <c r="G47" s="89"/>
      <c r="H47" s="92"/>
    </row>
    <row r="48" spans="2:9" s="80" customFormat="1" ht="24.75" customHeight="1" x14ac:dyDescent="0.25">
      <c r="C48" s="100" t="s">
        <v>50</v>
      </c>
      <c r="D48" s="100" t="s">
        <v>51</v>
      </c>
      <c r="E48" s="83"/>
      <c r="F48" s="89"/>
      <c r="G48" s="101" t="s">
        <v>50</v>
      </c>
      <c r="H48" s="101" t="s">
        <v>51</v>
      </c>
    </row>
    <row r="49" spans="2:8" s="80" customFormat="1" ht="24.75" customHeight="1" x14ac:dyDescent="0.25">
      <c r="B49" s="100" t="s">
        <v>58</v>
      </c>
      <c r="C49" s="162">
        <f>+IF(G18&gt;C18,G18-C18,0)</f>
        <v>0</v>
      </c>
      <c r="D49" s="103">
        <f>+IF(H18&gt;D18,H18-D18,0)</f>
        <v>0</v>
      </c>
      <c r="E49" s="85"/>
      <c r="F49" s="101" t="s">
        <v>59</v>
      </c>
      <c r="G49" s="162">
        <f>+IF(C18&gt;G18,C18-G18,0)</f>
        <v>0</v>
      </c>
      <c r="H49" s="103">
        <f>+IF(D18&gt;H18,D18-H18,0)</f>
        <v>0</v>
      </c>
    </row>
    <row r="50" spans="2:8" s="80" customFormat="1" ht="24.75" customHeight="1" x14ac:dyDescent="0.2">
      <c r="E50" s="83"/>
      <c r="F50" s="89"/>
      <c r="G50" s="89"/>
      <c r="H50" s="92"/>
    </row>
    <row r="51" spans="2:8" s="80" customFormat="1" ht="24.75" customHeight="1" x14ac:dyDescent="0.2">
      <c r="E51" s="83"/>
      <c r="F51" s="89"/>
      <c r="G51" s="89"/>
      <c r="H51" s="92"/>
    </row>
    <row r="52" spans="2:8" ht="15" x14ac:dyDescent="0.2">
      <c r="B52" s="221" t="s">
        <v>195</v>
      </c>
      <c r="C52" s="221"/>
      <c r="D52" s="221"/>
      <c r="F52" s="155" t="s">
        <v>32</v>
      </c>
      <c r="G52" s="155" t="s">
        <v>25</v>
      </c>
    </row>
    <row r="53" spans="2:8" x14ac:dyDescent="0.2">
      <c r="B53" s="220" t="s">
        <v>197</v>
      </c>
      <c r="C53" s="220"/>
      <c r="D53" s="220"/>
      <c r="F53" s="226"/>
      <c r="G53" s="228"/>
    </row>
    <row r="54" spans="2:8" ht="14.25" customHeight="1" x14ac:dyDescent="0.2">
      <c r="B54" s="220" t="s">
        <v>196</v>
      </c>
      <c r="C54" s="220"/>
      <c r="D54" s="220"/>
      <c r="F54" s="227"/>
      <c r="G54" s="228"/>
    </row>
    <row r="55" spans="2:8" ht="14.25" customHeight="1" x14ac:dyDescent="0.2">
      <c r="B55" s="229" t="s">
        <v>198</v>
      </c>
      <c r="C55" s="229"/>
      <c r="D55" s="229"/>
      <c r="F55" s="227"/>
      <c r="G55" s="228"/>
    </row>
    <row r="56" spans="2:8" x14ac:dyDescent="0.2">
      <c r="B56" s="229" t="s">
        <v>199</v>
      </c>
      <c r="C56" s="229"/>
      <c r="D56" s="229"/>
      <c r="F56" s="227"/>
      <c r="G56" s="228"/>
    </row>
    <row r="57" spans="2:8" s="80" customFormat="1" ht="24.75" customHeight="1" x14ac:dyDescent="0.2">
      <c r="E57" s="83"/>
      <c r="F57" s="89"/>
      <c r="G57" s="89"/>
      <c r="H57" s="92"/>
    </row>
    <row r="58" spans="2:8" s="80" customFormat="1" ht="24.75" customHeight="1" x14ac:dyDescent="0.2">
      <c r="E58" s="83"/>
      <c r="F58" s="89"/>
      <c r="G58" s="89"/>
      <c r="H58" s="92"/>
    </row>
    <row r="59" spans="2:8" s="80" customFormat="1" ht="24.75" customHeight="1" x14ac:dyDescent="0.2">
      <c r="E59" s="83"/>
      <c r="F59" s="89"/>
      <c r="G59" s="89"/>
      <c r="H59" s="92"/>
    </row>
    <row r="60" spans="2:8" s="80" customFormat="1" ht="24.75" customHeight="1" x14ac:dyDescent="0.25">
      <c r="B60" s="225" t="s">
        <v>60</v>
      </c>
      <c r="C60" s="225"/>
      <c r="D60" s="225"/>
      <c r="E60" s="225"/>
      <c r="F60" s="225"/>
      <c r="G60" s="225"/>
      <c r="H60" s="225"/>
    </row>
    <row r="62" spans="2:8" ht="14.25" hidden="1" customHeight="1" x14ac:dyDescent="0.2">
      <c r="B62" s="31" t="s">
        <v>61</v>
      </c>
      <c r="C62" s="31"/>
      <c r="D62" s="34">
        <f>'1-ENTRATE_EVENTO'!C41</f>
        <v>0</v>
      </c>
      <c r="E62" s="23"/>
      <c r="F62" s="31" t="str">
        <f>F29</f>
        <v>Quota Iscrizione di competenza (presenti + assenti)</v>
      </c>
      <c r="G62" s="32"/>
      <c r="H62" s="33">
        <f>H29</f>
        <v>0</v>
      </c>
    </row>
    <row r="63" spans="2:8" ht="14.25" hidden="1" customHeight="1" x14ac:dyDescent="0.2">
      <c r="B63" s="31" t="s">
        <v>62</v>
      </c>
      <c r="C63" s="31"/>
      <c r="D63" s="34">
        <f>'1-ENTRATE_EVENTO'!C42</f>
        <v>0</v>
      </c>
      <c r="E63" s="23"/>
      <c r="F63" s="31"/>
      <c r="G63" s="32"/>
      <c r="H63" s="33"/>
    </row>
    <row r="64" spans="2:8" ht="14.25" hidden="1" customHeight="1" x14ac:dyDescent="0.2">
      <c r="B64" s="31" t="s">
        <v>63</v>
      </c>
      <c r="C64" s="31"/>
      <c r="D64" s="34">
        <f>'1-ENTRATE_EVENTO'!C43</f>
        <v>0</v>
      </c>
      <c r="E64" s="23"/>
      <c r="F64" s="31"/>
      <c r="G64" s="32"/>
      <c r="H64" s="33"/>
    </row>
    <row r="65" spans="2:8" hidden="1" x14ac:dyDescent="0.2">
      <c r="B65" s="21" t="s">
        <v>64</v>
      </c>
      <c r="C65" s="21"/>
      <c r="D65" s="35">
        <f>SUM(D62:D64)</f>
        <v>0</v>
      </c>
    </row>
    <row r="66" spans="2:8" x14ac:dyDescent="0.2">
      <c r="B66" s="21"/>
      <c r="C66" s="21"/>
      <c r="D66" s="35"/>
    </row>
    <row r="67" spans="2:8" s="80" customFormat="1" ht="24.75" customHeight="1" x14ac:dyDescent="0.2">
      <c r="B67" s="93" t="s">
        <v>94</v>
      </c>
      <c r="C67" s="94"/>
      <c r="D67" s="95">
        <f>IF((D62&gt;H62),D62-H62,0)</f>
        <v>0</v>
      </c>
      <c r="E67" s="77"/>
      <c r="F67" s="93" t="s">
        <v>157</v>
      </c>
      <c r="G67" s="96"/>
      <c r="H67" s="97">
        <f>IF((D62&lt;=H62),-(D62-H62),0)</f>
        <v>0</v>
      </c>
    </row>
    <row r="68" spans="2:8" s="80" customFormat="1" ht="24.75" customHeight="1" x14ac:dyDescent="0.2">
      <c r="B68" s="93" t="s">
        <v>65</v>
      </c>
      <c r="C68" s="94"/>
      <c r="D68" s="95">
        <f>D63+D64</f>
        <v>0</v>
      </c>
      <c r="E68" s="77"/>
      <c r="F68" s="77"/>
      <c r="G68" s="96"/>
      <c r="H68" s="98"/>
    </row>
    <row r="69" spans="2:8" s="80" customFormat="1" ht="24.75" customHeight="1" x14ac:dyDescent="0.2">
      <c r="B69" s="77"/>
      <c r="C69" s="94"/>
      <c r="D69" s="128"/>
      <c r="E69" s="77"/>
      <c r="F69" s="93" t="s">
        <v>98</v>
      </c>
      <c r="G69" s="96"/>
      <c r="H69" s="97">
        <f>H23</f>
        <v>0</v>
      </c>
    </row>
    <row r="70" spans="2:8" s="80" customFormat="1" ht="24.75" customHeight="1" x14ac:dyDescent="0.2">
      <c r="B70" s="77"/>
      <c r="C70" s="94"/>
      <c r="D70" s="128"/>
      <c r="E70" s="77"/>
      <c r="F70" s="77"/>
      <c r="G70" s="96"/>
      <c r="H70" s="98"/>
    </row>
    <row r="71" spans="2:8" hidden="1" x14ac:dyDescent="0.2">
      <c r="B71" s="22"/>
      <c r="C71" s="38"/>
      <c r="D71" s="45"/>
      <c r="F71" s="22"/>
      <c r="G71" s="30"/>
      <c r="H71" s="46"/>
    </row>
    <row r="72" spans="2:8" hidden="1" x14ac:dyDescent="0.2">
      <c r="B72" s="40"/>
      <c r="C72" s="49" t="s">
        <v>66</v>
      </c>
      <c r="D72" s="43">
        <f>IF(D49&gt;0,D49+D67-H67+D68,0)</f>
        <v>0</v>
      </c>
      <c r="E72" s="40"/>
      <c r="F72" s="40"/>
      <c r="G72" s="41"/>
      <c r="H72" s="44"/>
    </row>
    <row r="73" spans="2:8" hidden="1" x14ac:dyDescent="0.2">
      <c r="B73" s="40"/>
      <c r="C73" s="49" t="s">
        <v>67</v>
      </c>
      <c r="D73" s="43">
        <f>IF(H49&gt;0,-H49-H67+D67+D68,0)</f>
        <v>0</v>
      </c>
      <c r="E73" s="40"/>
      <c r="F73" s="40"/>
      <c r="G73" s="41"/>
      <c r="H73" s="44"/>
    </row>
    <row r="74" spans="2:8" hidden="1" x14ac:dyDescent="0.2">
      <c r="B74" s="40"/>
      <c r="C74" s="49" t="s">
        <v>68</v>
      </c>
      <c r="D74" s="47">
        <f>IF(AND(D49=0,H49=0),D67-H67+D68,0)</f>
        <v>0</v>
      </c>
      <c r="E74" s="40"/>
      <c r="F74" s="40"/>
      <c r="G74" s="41"/>
      <c r="H74" s="44"/>
    </row>
    <row r="75" spans="2:8" hidden="1" x14ac:dyDescent="0.2">
      <c r="B75" s="40"/>
      <c r="C75" s="49" t="s">
        <v>96</v>
      </c>
      <c r="D75" s="44">
        <f>SUM(D72:D74)</f>
        <v>0</v>
      </c>
      <c r="E75" s="40"/>
      <c r="F75" s="40"/>
      <c r="G75" s="41"/>
      <c r="H75" s="44"/>
    </row>
    <row r="76" spans="2:8" hidden="1" x14ac:dyDescent="0.2">
      <c r="B76" s="40"/>
      <c r="C76" s="49" t="s">
        <v>97</v>
      </c>
      <c r="D76" s="44">
        <f>H69</f>
        <v>0</v>
      </c>
      <c r="E76" s="40"/>
      <c r="F76" s="40"/>
      <c r="G76" s="41"/>
      <c r="H76" s="44"/>
    </row>
    <row r="77" spans="2:8" hidden="1" x14ac:dyDescent="0.2">
      <c r="B77" s="40"/>
      <c r="C77" s="48" t="s">
        <v>69</v>
      </c>
      <c r="D77" s="44">
        <f>SUM(D72:D74)-D76</f>
        <v>0</v>
      </c>
      <c r="E77" s="40"/>
      <c r="F77" s="40"/>
      <c r="G77" s="41"/>
      <c r="H77" s="44"/>
    </row>
    <row r="78" spans="2:8" hidden="1" x14ac:dyDescent="0.2">
      <c r="B78" s="40"/>
      <c r="C78" s="48"/>
      <c r="D78" s="44"/>
      <c r="E78" s="40"/>
      <c r="F78" s="40"/>
      <c r="G78" s="41"/>
      <c r="H78" s="44"/>
    </row>
    <row r="79" spans="2:8" hidden="1" x14ac:dyDescent="0.2">
      <c r="B79" s="38"/>
      <c r="C79" s="38"/>
      <c r="D79" s="39"/>
      <c r="F79" s="42"/>
      <c r="G79" s="30"/>
      <c r="H79" s="39"/>
    </row>
    <row r="80" spans="2:8" s="80" customFormat="1" ht="27.75" customHeight="1" x14ac:dyDescent="0.25">
      <c r="B80" s="222" t="s">
        <v>70</v>
      </c>
      <c r="C80" s="222"/>
      <c r="D80" s="99">
        <f>IF(D77&gt;=0,D77,0)</f>
        <v>0</v>
      </c>
      <c r="E80" s="85"/>
      <c r="F80" s="223" t="s">
        <v>71</v>
      </c>
      <c r="G80" s="224"/>
      <c r="H80" s="99">
        <f>IF(D77&lt;0,-D77,0)</f>
        <v>0</v>
      </c>
    </row>
    <row r="81" spans="2:10" s="20" customFormat="1" x14ac:dyDescent="0.2">
      <c r="B81" s="36"/>
      <c r="C81" s="36"/>
      <c r="D81" s="37"/>
      <c r="E81" s="24"/>
      <c r="F81" s="36"/>
      <c r="G81" s="36"/>
      <c r="H81" s="37"/>
    </row>
    <row r="82" spans="2:10" x14ac:dyDescent="0.2">
      <c r="B82" s="30"/>
      <c r="C82" s="30"/>
      <c r="D82" s="30"/>
    </row>
    <row r="83" spans="2:10" x14ac:dyDescent="0.2">
      <c r="B83" s="30"/>
      <c r="C83" s="30"/>
      <c r="D83" s="30"/>
    </row>
    <row r="84" spans="2:10" x14ac:dyDescent="0.2">
      <c r="C84" s="174"/>
      <c r="D84" s="174"/>
      <c r="E84" s="174"/>
      <c r="F84" s="174"/>
      <c r="G84" s="174"/>
      <c r="H84" s="174"/>
      <c r="I84" s="174"/>
      <c r="J84" s="175"/>
    </row>
    <row r="85" spans="2:10" x14ac:dyDescent="0.2">
      <c r="C85" s="176"/>
      <c r="D85" s="176"/>
      <c r="E85" s="176"/>
      <c r="F85" s="176"/>
      <c r="G85" s="176"/>
      <c r="H85" s="176"/>
      <c r="I85" s="176"/>
      <c r="J85" s="176"/>
    </row>
    <row r="86" spans="2:10" x14ac:dyDescent="0.2">
      <c r="C86" s="176"/>
      <c r="D86" s="176"/>
      <c r="E86" s="176"/>
      <c r="F86" s="176"/>
      <c r="G86" s="176"/>
      <c r="H86" s="176"/>
      <c r="I86" s="176"/>
      <c r="J86" s="176"/>
    </row>
    <row r="87" spans="2:10" ht="14.25" customHeight="1" x14ac:dyDescent="0.2">
      <c r="C87" s="177"/>
      <c r="D87" s="177"/>
      <c r="E87" s="177"/>
      <c r="F87" s="177"/>
      <c r="G87" s="177"/>
      <c r="H87" s="177"/>
      <c r="I87" s="177"/>
      <c r="J87" s="177"/>
    </row>
    <row r="88" spans="2:10" x14ac:dyDescent="0.2">
      <c r="B88" s="30"/>
      <c r="C88" s="30"/>
      <c r="D88" s="30"/>
    </row>
    <row r="89" spans="2:10" x14ac:dyDescent="0.2">
      <c r="B89" s="30"/>
      <c r="C89" s="30"/>
      <c r="D89" s="30"/>
    </row>
    <row r="90" spans="2:10" x14ac:dyDescent="0.2">
      <c r="B90" s="30"/>
      <c r="C90" s="30"/>
      <c r="D90" s="30"/>
    </row>
  </sheetData>
  <sheetProtection algorithmName="SHA-512" hashValue="WGq+m7trdnlzMJhzPbUGu+ajegwsPqBnlPVU9ZNJcTU9Dj2mdgsFKmGn5DAjYY9vt7z+FLVlaYauMGDOjU7YsQ==" saltValue="4PFz04d/dDaFQh1ytvOOQA==" spinCount="100000" sheet="1" objects="1" formatCells="0" formatColumns="0" formatRows="0" selectLockedCells="1"/>
  <mergeCells count="20">
    <mergeCell ref="B80:C80"/>
    <mergeCell ref="F80:G80"/>
    <mergeCell ref="B60:H60"/>
    <mergeCell ref="F53:F56"/>
    <mergeCell ref="G53:G56"/>
    <mergeCell ref="B55:D55"/>
    <mergeCell ref="B56:D56"/>
    <mergeCell ref="B17:B18"/>
    <mergeCell ref="F17:F18"/>
    <mergeCell ref="B53:D53"/>
    <mergeCell ref="B52:D52"/>
    <mergeCell ref="B54:D54"/>
    <mergeCell ref="B4:D5"/>
    <mergeCell ref="B2:H2"/>
    <mergeCell ref="G12:H12"/>
    <mergeCell ref="G13:H13"/>
    <mergeCell ref="G14:H14"/>
    <mergeCell ref="B13:D14"/>
    <mergeCell ref="B10:D11"/>
    <mergeCell ref="B7:D8"/>
  </mergeCell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&amp;R&amp;"Tahoma,Grassetto"ver. 7.2 del 11/02/2026</oddHead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1570-A904-4AF6-B627-D5F48FBC5276}">
  <sheetPr codeName="Foglio1">
    <tabColor rgb="FF00B0F0"/>
  </sheetPr>
  <dimension ref="A1:C9"/>
  <sheetViews>
    <sheetView zoomScale="110" zoomScaleNormal="110" workbookViewId="0">
      <selection activeCell="C14" sqref="C14"/>
    </sheetView>
  </sheetViews>
  <sheetFormatPr defaultRowHeight="12.75" x14ac:dyDescent="0.2"/>
  <cols>
    <col min="2" max="2" width="10.140625" bestFit="1" customWidth="1"/>
    <col min="3" max="3" width="125.7109375" customWidth="1"/>
  </cols>
  <sheetData>
    <row r="1" spans="1:3" s="129" customFormat="1" x14ac:dyDescent="0.2">
      <c r="A1" s="146" t="s">
        <v>99</v>
      </c>
      <c r="B1" s="146" t="s">
        <v>100</v>
      </c>
      <c r="C1" s="146" t="s">
        <v>101</v>
      </c>
    </row>
    <row r="2" spans="1:3" x14ac:dyDescent="0.2">
      <c r="A2" s="147" t="s">
        <v>102</v>
      </c>
      <c r="B2" s="148">
        <v>44825</v>
      </c>
      <c r="C2" s="149" t="s">
        <v>103</v>
      </c>
    </row>
    <row r="3" spans="1:3" ht="38.25" x14ac:dyDescent="0.2">
      <c r="A3" s="150">
        <v>5</v>
      </c>
      <c r="B3" s="148">
        <v>45202</v>
      </c>
      <c r="C3" s="149" t="s">
        <v>116</v>
      </c>
    </row>
    <row r="4" spans="1:3" ht="25.5" x14ac:dyDescent="0.2">
      <c r="A4" s="150" t="s">
        <v>128</v>
      </c>
      <c r="B4" s="148">
        <v>45211</v>
      </c>
      <c r="C4" s="149" t="s">
        <v>129</v>
      </c>
    </row>
    <row r="5" spans="1:3" x14ac:dyDescent="0.2">
      <c r="A5" s="150" t="s">
        <v>130</v>
      </c>
      <c r="B5" s="148">
        <v>45287</v>
      </c>
      <c r="C5" s="149" t="s">
        <v>131</v>
      </c>
    </row>
    <row r="6" spans="1:3" ht="51" x14ac:dyDescent="0.2">
      <c r="A6" s="150">
        <v>6</v>
      </c>
      <c r="B6" s="148">
        <v>45632</v>
      </c>
      <c r="C6" s="149" t="s">
        <v>164</v>
      </c>
    </row>
    <row r="7" spans="1:3" x14ac:dyDescent="0.2">
      <c r="A7" s="150">
        <v>7</v>
      </c>
      <c r="B7" s="148">
        <v>45931</v>
      </c>
      <c r="C7" s="149" t="s">
        <v>222</v>
      </c>
    </row>
    <row r="8" spans="1:3" x14ac:dyDescent="0.2">
      <c r="A8" s="150" t="s">
        <v>225</v>
      </c>
      <c r="B8" s="148"/>
      <c r="C8" s="149" t="s">
        <v>226</v>
      </c>
    </row>
    <row r="9" spans="1:3" x14ac:dyDescent="0.2">
      <c r="A9" s="232" t="s">
        <v>227</v>
      </c>
      <c r="B9" s="148">
        <v>46064</v>
      </c>
      <c r="C9" s="233" t="s">
        <v>229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N18"/>
  <sheetViews>
    <sheetView zoomScale="120" zoomScaleNormal="120" workbookViewId="0">
      <selection activeCell="A2" sqref="A2:A12"/>
    </sheetView>
  </sheetViews>
  <sheetFormatPr defaultRowHeight="12.75" x14ac:dyDescent="0.2"/>
  <cols>
    <col min="1" max="1" width="42.5703125" bestFit="1" customWidth="1"/>
    <col min="2" max="2" width="3" customWidth="1"/>
    <col min="3" max="3" width="30.5703125" bestFit="1" customWidth="1"/>
    <col min="4" max="4" width="3.140625" customWidth="1"/>
    <col min="5" max="5" width="30.85546875" bestFit="1" customWidth="1"/>
    <col min="6" max="6" width="3" customWidth="1"/>
    <col min="7" max="7" width="35.5703125" bestFit="1" customWidth="1"/>
    <col min="8" max="8" width="19.85546875" customWidth="1"/>
    <col min="9" max="9" width="14.7109375" customWidth="1"/>
    <col min="10" max="10" width="20.85546875" customWidth="1"/>
    <col min="11" max="11" width="16.42578125" bestFit="1" customWidth="1"/>
    <col min="12" max="12" width="9.5703125" customWidth="1"/>
    <col min="13" max="13" width="14.85546875" customWidth="1"/>
  </cols>
  <sheetData>
    <row r="1" spans="1:14" s="57" customFormat="1" ht="30.75" customHeight="1" x14ac:dyDescent="0.2">
      <c r="A1" s="56" t="s">
        <v>143</v>
      </c>
      <c r="C1" s="56" t="s">
        <v>141</v>
      </c>
      <c r="E1" s="56" t="s">
        <v>142</v>
      </c>
      <c r="G1" s="59" t="s">
        <v>72</v>
      </c>
      <c r="H1" s="59" t="s">
        <v>73</v>
      </c>
      <c r="I1" s="59" t="s">
        <v>74</v>
      </c>
      <c r="J1" s="58" t="s">
        <v>75</v>
      </c>
      <c r="K1" s="137" t="s">
        <v>112</v>
      </c>
      <c r="L1" s="58" t="s">
        <v>76</v>
      </c>
      <c r="M1" s="58" t="s">
        <v>77</v>
      </c>
      <c r="N1" s="230" t="s">
        <v>177</v>
      </c>
    </row>
    <row r="2" spans="1:14" x14ac:dyDescent="0.2">
      <c r="A2" s="15" t="s">
        <v>147</v>
      </c>
      <c r="C2" s="14" t="s">
        <v>144</v>
      </c>
      <c r="E2" s="14" t="s">
        <v>132</v>
      </c>
      <c r="G2" s="66" t="s">
        <v>81</v>
      </c>
      <c r="H2" s="60">
        <v>450</v>
      </c>
      <c r="I2" s="76">
        <v>30</v>
      </c>
      <c r="J2" s="60">
        <v>70</v>
      </c>
      <c r="K2" s="60">
        <v>5</v>
      </c>
      <c r="L2" s="60">
        <v>0</v>
      </c>
      <c r="M2" s="62">
        <v>0</v>
      </c>
      <c r="N2" s="230"/>
    </row>
    <row r="3" spans="1:14" x14ac:dyDescent="0.2">
      <c r="A3" s="15" t="s">
        <v>159</v>
      </c>
      <c r="C3" s="14" t="s">
        <v>145</v>
      </c>
      <c r="E3" s="14" t="s">
        <v>189</v>
      </c>
      <c r="G3" s="66" t="s">
        <v>82</v>
      </c>
      <c r="H3" s="62">
        <v>0</v>
      </c>
      <c r="I3" s="60">
        <f>30-M3</f>
        <v>26</v>
      </c>
      <c r="J3" s="60">
        <v>15</v>
      </c>
      <c r="K3" s="60">
        <v>5</v>
      </c>
      <c r="L3" s="60">
        <v>0</v>
      </c>
      <c r="M3" s="62">
        <v>4</v>
      </c>
      <c r="N3" s="230"/>
    </row>
    <row r="4" spans="1:14" x14ac:dyDescent="0.2">
      <c r="A4" s="15" t="s">
        <v>156</v>
      </c>
      <c r="C4" s="14" t="s">
        <v>146</v>
      </c>
      <c r="G4" s="66" t="s">
        <v>80</v>
      </c>
      <c r="H4" s="62">
        <v>0</v>
      </c>
      <c r="I4" s="60">
        <f>30-M4</f>
        <v>26</v>
      </c>
      <c r="J4" s="60">
        <v>20</v>
      </c>
      <c r="K4" s="60">
        <v>5</v>
      </c>
      <c r="L4" s="60">
        <v>0</v>
      </c>
      <c r="M4" s="62">
        <v>4</v>
      </c>
      <c r="N4" s="230"/>
    </row>
    <row r="5" spans="1:14" x14ac:dyDescent="0.2">
      <c r="A5" s="14" t="s">
        <v>148</v>
      </c>
      <c r="C5" s="171"/>
      <c r="G5" s="66" t="s">
        <v>78</v>
      </c>
      <c r="H5" s="62">
        <v>0</v>
      </c>
      <c r="I5" s="60">
        <f>30-M5</f>
        <v>26</v>
      </c>
      <c r="J5" s="60">
        <v>15</v>
      </c>
      <c r="K5" s="60">
        <v>5</v>
      </c>
      <c r="L5" s="60">
        <v>0</v>
      </c>
      <c r="M5" s="62">
        <v>4</v>
      </c>
      <c r="N5" s="231"/>
    </row>
    <row r="6" spans="1:14" x14ac:dyDescent="0.2">
      <c r="A6" s="14" t="s">
        <v>149</v>
      </c>
      <c r="C6" s="171"/>
      <c r="G6" s="66" t="s">
        <v>79</v>
      </c>
      <c r="H6" s="62">
        <v>0</v>
      </c>
      <c r="I6" s="60">
        <f>30-M6</f>
        <v>26</v>
      </c>
      <c r="J6" s="60">
        <v>20</v>
      </c>
      <c r="K6" s="60">
        <v>5</v>
      </c>
      <c r="L6" s="60"/>
      <c r="M6" s="62">
        <v>4</v>
      </c>
      <c r="N6" s="231"/>
    </row>
    <row r="7" spans="1:14" x14ac:dyDescent="0.2">
      <c r="A7" s="14" t="s">
        <v>150</v>
      </c>
      <c r="G7" s="66"/>
      <c r="H7" s="62"/>
      <c r="I7" s="60"/>
      <c r="J7" s="60"/>
      <c r="K7" s="60"/>
      <c r="L7" s="60"/>
      <c r="M7" s="62"/>
      <c r="N7" s="231"/>
    </row>
    <row r="8" spans="1:14" x14ac:dyDescent="0.2">
      <c r="A8" s="14" t="s">
        <v>155</v>
      </c>
      <c r="G8" s="66" t="s">
        <v>107</v>
      </c>
      <c r="H8" s="62">
        <v>0</v>
      </c>
      <c r="I8" s="60">
        <f>25-M8</f>
        <v>21</v>
      </c>
      <c r="J8" s="60">
        <v>0</v>
      </c>
      <c r="K8" s="60">
        <v>5</v>
      </c>
      <c r="L8" s="60">
        <v>5</v>
      </c>
      <c r="M8" s="62">
        <v>4</v>
      </c>
      <c r="N8" s="231"/>
    </row>
    <row r="9" spans="1:14" x14ac:dyDescent="0.2">
      <c r="A9" s="14" t="s">
        <v>151</v>
      </c>
      <c r="G9" s="66" t="s">
        <v>108</v>
      </c>
      <c r="H9" s="62">
        <v>0</v>
      </c>
      <c r="I9" s="60">
        <f>40-M9</f>
        <v>36</v>
      </c>
      <c r="J9" s="60">
        <v>0</v>
      </c>
      <c r="K9" s="60">
        <v>5</v>
      </c>
      <c r="L9" s="60">
        <v>5</v>
      </c>
      <c r="M9" s="62">
        <v>4</v>
      </c>
      <c r="N9" s="231"/>
    </row>
    <row r="10" spans="1:14" x14ac:dyDescent="0.2">
      <c r="A10" s="14" t="s">
        <v>152</v>
      </c>
      <c r="G10" s="66" t="s">
        <v>85</v>
      </c>
      <c r="H10" s="62">
        <v>0</v>
      </c>
      <c r="I10" s="60">
        <f>15-M10</f>
        <v>11</v>
      </c>
      <c r="J10" s="60">
        <v>40</v>
      </c>
      <c r="K10" s="60">
        <v>5</v>
      </c>
      <c r="L10" s="60">
        <v>0</v>
      </c>
      <c r="M10" s="62">
        <v>4</v>
      </c>
      <c r="N10" s="231"/>
    </row>
    <row r="11" spans="1:14" x14ac:dyDescent="0.2">
      <c r="A11" s="14" t="s">
        <v>153</v>
      </c>
      <c r="G11" s="66" t="s">
        <v>86</v>
      </c>
      <c r="H11" s="62">
        <v>0</v>
      </c>
      <c r="I11" s="60">
        <f>15-M11</f>
        <v>11</v>
      </c>
      <c r="J11" s="60">
        <v>50</v>
      </c>
      <c r="K11" s="60">
        <v>5</v>
      </c>
      <c r="L11" s="60">
        <v>0</v>
      </c>
      <c r="M11" s="62">
        <v>4</v>
      </c>
      <c r="N11" s="231"/>
    </row>
    <row r="12" spans="1:14" x14ac:dyDescent="0.2">
      <c r="A12" s="14" t="s">
        <v>154</v>
      </c>
      <c r="G12" s="66" t="s">
        <v>83</v>
      </c>
      <c r="H12" s="62">
        <v>0</v>
      </c>
      <c r="I12" s="60">
        <f>25-M12</f>
        <v>21</v>
      </c>
      <c r="J12" s="60">
        <v>0</v>
      </c>
      <c r="K12" s="60">
        <v>5</v>
      </c>
      <c r="L12" s="60">
        <v>0</v>
      </c>
      <c r="M12" s="62">
        <v>4</v>
      </c>
      <c r="N12" s="231"/>
    </row>
    <row r="13" spans="1:14" x14ac:dyDescent="0.2">
      <c r="G13" s="66" t="s">
        <v>84</v>
      </c>
      <c r="H13" s="62">
        <v>0</v>
      </c>
      <c r="I13" s="60">
        <f>40-M13</f>
        <v>36</v>
      </c>
      <c r="J13" s="60">
        <v>0</v>
      </c>
      <c r="K13" s="60">
        <v>5</v>
      </c>
      <c r="L13" s="60">
        <v>0</v>
      </c>
      <c r="M13" s="62">
        <v>4</v>
      </c>
      <c r="N13" s="231"/>
    </row>
    <row r="14" spans="1:14" x14ac:dyDescent="0.2">
      <c r="G14" s="66" t="s">
        <v>87</v>
      </c>
      <c r="H14" s="60">
        <v>350</v>
      </c>
      <c r="I14" s="62">
        <v>20</v>
      </c>
      <c r="J14" s="60">
        <v>70</v>
      </c>
      <c r="K14" s="60">
        <v>5</v>
      </c>
      <c r="L14" s="60">
        <v>0</v>
      </c>
      <c r="M14" s="62">
        <v>0</v>
      </c>
      <c r="N14" s="231"/>
    </row>
    <row r="15" spans="1:14" x14ac:dyDescent="0.2">
      <c r="G15" s="66" t="s">
        <v>106</v>
      </c>
      <c r="H15" s="61">
        <v>0</v>
      </c>
      <c r="I15" s="61">
        <v>0</v>
      </c>
      <c r="J15" s="61">
        <f>5-M15</f>
        <v>3</v>
      </c>
      <c r="K15" s="61">
        <v>0</v>
      </c>
      <c r="L15" s="61">
        <v>0</v>
      </c>
      <c r="M15" s="62">
        <v>2</v>
      </c>
      <c r="N15" s="231"/>
    </row>
    <row r="16" spans="1:14" x14ac:dyDescent="0.2">
      <c r="G16" s="63" t="s">
        <v>109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2">
        <v>0</v>
      </c>
      <c r="N16" s="231"/>
    </row>
    <row r="17" spans="7:14" x14ac:dyDescent="0.2">
      <c r="G17" s="66" t="s">
        <v>192</v>
      </c>
      <c r="H17" s="62">
        <v>0</v>
      </c>
      <c r="I17" s="60">
        <v>0</v>
      </c>
      <c r="J17" s="60">
        <v>15</v>
      </c>
      <c r="K17" s="60">
        <v>5</v>
      </c>
      <c r="L17" s="60">
        <v>0</v>
      </c>
      <c r="M17" s="62">
        <v>0</v>
      </c>
      <c r="N17" s="231"/>
    </row>
    <row r="18" spans="7:14" x14ac:dyDescent="0.2">
      <c r="G18" s="63" t="s">
        <v>110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2">
        <v>0</v>
      </c>
      <c r="N18" s="230"/>
    </row>
  </sheetData>
  <sortState ref="A2:A17">
    <sortCondition ref="A2:A17"/>
  </sortState>
  <mergeCells count="1">
    <mergeCell ref="N1:N18"/>
  </mergeCells>
  <pageMargins left="0.7" right="0.7" top="0.75" bottom="0.75" header="0.3" footer="0.3"/>
  <pageSetup paperSize="9" scale="67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0-istruzioni</vt:lpstr>
      <vt:lpstr>1-ENTRATE_EVENTO</vt:lpstr>
      <vt:lpstr>2-USCITE_EVENTO</vt:lpstr>
      <vt:lpstr>3-BILANCIO_EVENTO</vt:lpstr>
      <vt:lpstr>StoricoVersioni</vt:lpstr>
      <vt:lpstr>menu tendina - dettaglio quote</vt:lpstr>
      <vt:lpstr>'0-istruzioni'!Area_stampa</vt:lpstr>
      <vt:lpstr>'1-ENTRATE_EVENTO'!Area_stampa</vt:lpstr>
      <vt:lpstr>'2-USCITE_EVENTO'!Area_stampa</vt:lpstr>
      <vt:lpstr>'3-BILANCIO_EVENTO'!Area_stampa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</dc:creator>
  <cp:keywords/>
  <dc:description/>
  <cp:lastModifiedBy>AGESCI Veneto</cp:lastModifiedBy>
  <cp:revision/>
  <cp:lastPrinted>2026-02-11T12:21:54Z</cp:lastPrinted>
  <dcterms:created xsi:type="dcterms:W3CDTF">2015-10-22T10:15:32Z</dcterms:created>
  <dcterms:modified xsi:type="dcterms:W3CDTF">2026-02-11T12:27:53Z</dcterms:modified>
  <cp:category/>
  <cp:contentStatus/>
</cp:coreProperties>
</file>