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Z:\Modulistica\"/>
    </mc:Choice>
  </mc:AlternateContent>
  <xr:revisionPtr revIDLastSave="0" documentId="13_ncr:1_{20B165A3-EC07-4963-9FA5-E54A4C90172E}" xr6:coauthVersionLast="36" xr6:coauthVersionMax="36" xr10:uidLastSave="{00000000-0000-0000-0000-000000000000}"/>
  <workbookProtection workbookAlgorithmName="SHA-512" workbookHashValue="BXS/XjW5eWRSN1Ms16C8hjZuUOsnQV08PuHRVp6orBqgHSGDAm0C8gzDOpiYoMz1hLr38viUACqMgp5y17MOHg==" workbookSaltValue="VaO0OSOhga7xfLtAe2VEow==" workbookSpinCount="100000" lockStructure="1"/>
  <bookViews>
    <workbookView xWindow="-15" yWindow="-15" windowWidth="16425" windowHeight="11760" tabRatio="516" firstSheet="1" activeTab="3" xr2:uid="{00000000-000D-0000-FFFF-FFFF00000000}"/>
  </bookViews>
  <sheets>
    <sheet name="0-istruzioni" sheetId="16" r:id="rId1"/>
    <sheet name="1-ENTRATE_EVENTO" sheetId="11" r:id="rId2"/>
    <sheet name="2-USCITE_EVENTO" sheetId="12" r:id="rId3"/>
    <sheet name="3-BILANCIO_EVENTO" sheetId="13" r:id="rId4"/>
    <sheet name="StoricoVersioni" sheetId="17" state="hidden" r:id="rId5"/>
    <sheet name="menu tendina - dettaglio quote" sheetId="10" state="hidden" r:id="rId6"/>
  </sheets>
  <externalReferences>
    <externalReference r:id="rId7"/>
    <externalReference r:id="rId8"/>
  </externalReferences>
  <definedNames>
    <definedName name="anagrafica_e_istruzioni__B3" localSheetId="0">'[1]Statistiche ad uso Segreteria'!#REF!</definedName>
    <definedName name="anagrafica_e_istruzioni__B3" localSheetId="1">'[2]Statistiche ad uso Segreteria'!#REF!</definedName>
    <definedName name="anagrafica_e_istruzioni__B3" localSheetId="2">'[2]Statistiche ad uso Segreteria'!#REF!</definedName>
    <definedName name="anagrafica_e_istruzioni__B3" localSheetId="3">'[2]Statistiche ad uso Segreteria'!#REF!</definedName>
    <definedName name="anagrafica_e_istruzioni__B3">'[1]Statistiche ad uso Segreteria'!#REF!</definedName>
    <definedName name="_xlnm.Print_Area" localSheetId="0">'0-istruzioni'!$A$1:$C$70</definedName>
    <definedName name="_xlnm.Print_Area" localSheetId="1">'1-ENTRATE_EVENTO'!$A$1:$D$49</definedName>
    <definedName name="_xlnm.Print_Area" localSheetId="2">'2-USCITE_EVENTO'!$A$1:$M$51</definedName>
    <definedName name="_xlnm.Print_Area" localSheetId="3">'3-BILANCIO_EVENTO'!$A$1:$H$81</definedName>
  </definedNames>
  <calcPr calcId="191029"/>
</workbook>
</file>

<file path=xl/calcChain.xml><?xml version="1.0" encoding="utf-8"?>
<calcChain xmlns="http://schemas.openxmlformats.org/spreadsheetml/2006/main">
  <c r="L49" i="12" l="1"/>
  <c r="M49" i="12"/>
  <c r="H28" i="12"/>
  <c r="G28" i="12"/>
  <c r="F8" i="13" l="1"/>
  <c r="F7" i="13"/>
  <c r="F6" i="13"/>
  <c r="C9" i="11"/>
  <c r="C14" i="11" l="1"/>
  <c r="C12" i="11"/>
  <c r="C11" i="11"/>
  <c r="C13" i="11"/>
  <c r="G32" i="13" l="1"/>
  <c r="H32" i="13"/>
  <c r="I4" i="10"/>
  <c r="I3" i="10"/>
  <c r="I6" i="10"/>
  <c r="I2" i="10"/>
  <c r="J9" i="10"/>
  <c r="I8" i="10"/>
  <c r="I7" i="10"/>
  <c r="I15" i="10"/>
  <c r="I14" i="10"/>
  <c r="H49" i="12" l="1"/>
  <c r="G49" i="12"/>
  <c r="H23" i="13" l="1"/>
  <c r="C26" i="11"/>
  <c r="H24" i="13" s="1"/>
  <c r="H64" i="13" s="1"/>
  <c r="D71" i="13" s="1"/>
  <c r="H30" i="13"/>
  <c r="H31" i="13"/>
  <c r="H33" i="13"/>
  <c r="H34" i="13"/>
  <c r="D49" i="13"/>
  <c r="C49" i="13"/>
  <c r="D48" i="13"/>
  <c r="C48" i="13"/>
  <c r="C32" i="13"/>
  <c r="D32" i="13"/>
  <c r="D34" i="13"/>
  <c r="F5" i="13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D33" i="13"/>
  <c r="H32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C34" i="13"/>
  <c r="G33" i="12"/>
  <c r="C33" i="13"/>
  <c r="G32" i="12"/>
  <c r="D38" i="13"/>
  <c r="I12" i="10"/>
  <c r="I11" i="10"/>
  <c r="D57" i="13"/>
  <c r="F57" i="13"/>
  <c r="D59" i="13"/>
  <c r="D58" i="13"/>
  <c r="F49" i="12"/>
  <c r="C28" i="13"/>
  <c r="C27" i="13"/>
  <c r="C26" i="13"/>
  <c r="C25" i="13"/>
  <c r="C24" i="13"/>
  <c r="C23" i="13"/>
  <c r="C21" i="13" s="1"/>
  <c r="D28" i="13"/>
  <c r="D27" i="13"/>
  <c r="D26" i="13"/>
  <c r="D25" i="13"/>
  <c r="D24" i="13"/>
  <c r="D23" i="13"/>
  <c r="D50" i="13"/>
  <c r="C50" i="13"/>
  <c r="C47" i="13"/>
  <c r="C46" i="13"/>
  <c r="C45" i="13"/>
  <c r="C44" i="13"/>
  <c r="C43" i="13"/>
  <c r="C42" i="13"/>
  <c r="C41" i="13"/>
  <c r="C40" i="13"/>
  <c r="C39" i="13"/>
  <c r="C38" i="13"/>
  <c r="D47" i="13"/>
  <c r="D46" i="13"/>
  <c r="D45" i="13"/>
  <c r="D44" i="13"/>
  <c r="D43" i="13"/>
  <c r="D42" i="13"/>
  <c r="D41" i="13"/>
  <c r="D40" i="13"/>
  <c r="D39" i="13"/>
  <c r="C45" i="11"/>
  <c r="D36" i="13" l="1"/>
  <c r="D30" i="13"/>
  <c r="C36" i="13"/>
  <c r="D21" i="13"/>
  <c r="C30" i="13"/>
  <c r="C19" i="13" s="1"/>
  <c r="H21" i="13"/>
  <c r="D63" i="13"/>
  <c r="D60" i="13"/>
  <c r="G31" i="13"/>
  <c r="H28" i="13"/>
  <c r="H57" i="13"/>
  <c r="G30" i="13"/>
  <c r="G33" i="13"/>
  <c r="G21" i="13"/>
  <c r="D19" i="13" l="1"/>
  <c r="D62" i="13"/>
  <c r="H62" i="13"/>
  <c r="H17" i="13"/>
  <c r="D17" i="13"/>
  <c r="C17" i="13"/>
  <c r="G28" i="13"/>
  <c r="G17" i="13" s="1"/>
  <c r="H53" i="13" l="1"/>
  <c r="D68" i="13" s="1"/>
  <c r="D53" i="13"/>
  <c r="D67" i="13" s="1"/>
  <c r="C53" i="13"/>
  <c r="G53" i="13"/>
  <c r="D69" i="13" l="1"/>
  <c r="D70" i="13" s="1"/>
  <c r="D72" i="13" l="1"/>
  <c r="D75" i="13" s="1"/>
  <c r="H75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Giulia</author>
  </authors>
  <commentList>
    <comment ref="I5" authorId="0" shapeId="0" xr:uid="{29FC35CA-FE9C-4645-A313-0686B19916A8}">
      <text>
        <r>
          <rPr>
            <b/>
            <sz val="9"/>
            <color indexed="81"/>
            <rFont val="Tahoma"/>
            <charset val="1"/>
          </rPr>
          <t>Giulia:</t>
        </r>
        <r>
          <rPr>
            <sz val="9"/>
            <color indexed="81"/>
            <rFont val="Tahoma"/>
            <charset val="1"/>
          </rPr>
          <t xml:space="preserve">
di competenza € 30 pagata dal ragazzo € 50</t>
        </r>
      </text>
    </comment>
  </commentList>
</comments>
</file>

<file path=xl/sharedStrings.xml><?xml version="1.0" encoding="utf-8"?>
<sst xmlns="http://schemas.openxmlformats.org/spreadsheetml/2006/main" count="270" uniqueCount="212">
  <si>
    <t>Istruzioni per la compilazione del bilancio</t>
  </si>
  <si>
    <r>
      <t>2) Per il foglio "1-ENTRATE_EVENTO"</t>
    </r>
    <r>
      <rPr>
        <sz val="10"/>
        <color theme="1"/>
        <rFont val="Tahoma"/>
        <family val="2"/>
      </rPr>
      <t xml:space="preserve"> compilare (celle viola)</t>
    </r>
  </si>
  <si>
    <r>
      <t>3) Per il foglio "2-USCITE_CAMPO"</t>
    </r>
    <r>
      <rPr>
        <sz val="10"/>
        <color theme="1"/>
        <rFont val="Tahoma"/>
        <family val="2"/>
      </rPr>
      <t xml:space="preserve"> compilare (celle viola) una riga per pezza giustificativa (scontrino, ricevuta fiscale, fattura, autocertificazione)</t>
    </r>
  </si>
  <si>
    <t xml:space="preserve">   COLONNA C: data incontro (gg/mm/anno)</t>
  </si>
  <si>
    <t xml:space="preserve">   COLONNA D: nome membro staff</t>
  </si>
  <si>
    <t xml:space="preserve">   COLONNA E: la tratta e il mezzo usato per lo spostamento e/o il luogo dell'incontro</t>
  </si>
  <si>
    <t xml:space="preserve">   COLONNA G: importi preventivi</t>
  </si>
  <si>
    <t xml:space="preserve">   COLONNA H: importi consuntivi</t>
  </si>
  <si>
    <t xml:space="preserve">   COLONNA J: scegliere dal menù a tendina la tipologia di spesa</t>
  </si>
  <si>
    <t xml:space="preserve">   COLONNA K: la descrizione</t>
  </si>
  <si>
    <t xml:space="preserve">   COLONNA L: importi preventivi</t>
  </si>
  <si>
    <t xml:space="preserve">   COLONNA M: importi consuntivi</t>
  </si>
  <si>
    <r>
      <rPr>
        <b/>
        <sz val="10"/>
        <color theme="1"/>
        <rFont val="Tahoma"/>
        <family val="2"/>
      </rPr>
      <t>4)</t>
    </r>
    <r>
      <rPr>
        <sz val="10"/>
        <color theme="1"/>
        <rFont val="Tahoma"/>
        <family val="2"/>
      </rPr>
      <t xml:space="preserve"> il foglio "</t>
    </r>
    <r>
      <rPr>
        <b/>
        <sz val="10"/>
        <color theme="1"/>
        <rFont val="Tahoma"/>
        <family val="2"/>
      </rPr>
      <t>3-BILANCIO EVENTO"</t>
    </r>
    <r>
      <rPr>
        <sz val="10"/>
        <color theme="1"/>
        <rFont val="Tahoma"/>
        <family val="2"/>
      </rPr>
      <t xml:space="preserve"> </t>
    </r>
  </si>
  <si>
    <t>Sezione Anagrafica Evento</t>
  </si>
  <si>
    <r>
      <t xml:space="preserve">ENTRATE
</t>
    </r>
    <r>
      <rPr>
        <b/>
        <sz val="12"/>
        <color theme="1"/>
        <rFont val="Tahoma"/>
        <family val="2"/>
      </rPr>
      <t>[compilare solo le celle in viola]</t>
    </r>
  </si>
  <si>
    <t>Tipo Evento</t>
  </si>
  <si>
    <t>Quota Iscrizione di competenza</t>
  </si>
  <si>
    <t>Quota Partecipazione di competenza</t>
  </si>
  <si>
    <t>Quota Maestro di Specialità</t>
  </si>
  <si>
    <t>A PREVENTIVO</t>
  </si>
  <si>
    <t>PRESENTI</t>
  </si>
  <si>
    <t>Numero Partecipanti</t>
  </si>
  <si>
    <t>Numero Staff</t>
  </si>
  <si>
    <t>Numero Maestri di Specilaità</t>
  </si>
  <si>
    <t>PREVISTA</t>
  </si>
  <si>
    <t>BONIFICATA</t>
  </si>
  <si>
    <r>
      <t>Quota Gestione Organizzativa (</t>
    </r>
    <r>
      <rPr>
        <b/>
        <sz val="11"/>
        <rFont val="Tahoma"/>
        <family val="2"/>
      </rPr>
      <t>ROSS - CFM</t>
    </r>
    <r>
      <rPr>
        <sz val="11"/>
        <rFont val="Tahoma"/>
        <family val="2"/>
      </rPr>
      <t>)</t>
    </r>
  </si>
  <si>
    <t>DATA</t>
  </si>
  <si>
    <t>Eventuali Altre entrate all'evento</t>
  </si>
  <si>
    <t>EFFETTIVE</t>
  </si>
  <si>
    <t>descrizione: (es.: vendita alimentari avanzati, gadget...)</t>
  </si>
  <si>
    <t>ANTICIPI DA AGESCI VENETO</t>
  </si>
  <si>
    <t>EFFETTIVI</t>
  </si>
  <si>
    <t>Anticipo quote iscrizione</t>
  </si>
  <si>
    <t>Anticipo quote assicurazione</t>
  </si>
  <si>
    <t>Altri anticipi ricevuti</t>
  </si>
  <si>
    <t>descrizione (es.: anticipo spese pernotto…)</t>
  </si>
  <si>
    <t>TOT.</t>
  </si>
  <si>
    <t>Firma del Resp.le Bilancio</t>
  </si>
  <si>
    <r>
      <t>USCITE</t>
    </r>
    <r>
      <rPr>
        <b/>
        <sz val="12"/>
        <color theme="1"/>
        <rFont val="Tahoma"/>
        <family val="2"/>
      </rPr>
      <t xml:space="preserve">
[compilare solo le celle in viola]</t>
    </r>
  </si>
  <si>
    <t>SPESE VARIE VIAGGI (organizzazione/gestione)</t>
  </si>
  <si>
    <t>SPESE VARIE (organizzazione/gestione)</t>
  </si>
  <si>
    <t>N.b.: Scegliere la voce dal menù a tendina</t>
  </si>
  <si>
    <t>Data</t>
  </si>
  <si>
    <t>Nome membro staff</t>
  </si>
  <si>
    <t>Tratta, mezzo usato, luogo</t>
  </si>
  <si>
    <t>Preventivo</t>
  </si>
  <si>
    <t>Consuntivo</t>
  </si>
  <si>
    <t>Descrizione</t>
  </si>
  <si>
    <t>RIMBORSI KM (organizzazione/gestione)</t>
  </si>
  <si>
    <t>chilometri (per rimborso km)</t>
  </si>
  <si>
    <t>tot. km</t>
  </si>
  <si>
    <t>n. giustificativi allegati</t>
  </si>
  <si>
    <t>Branca / Settore</t>
  </si>
  <si>
    <t>Titolo Evento</t>
  </si>
  <si>
    <t>Località</t>
  </si>
  <si>
    <t>Capi Campo ed AE</t>
  </si>
  <si>
    <t>Resp.le Bilancio</t>
  </si>
  <si>
    <t>titolare del conto</t>
  </si>
  <si>
    <t>iban</t>
  </si>
  <si>
    <t>USCITE EVENTO</t>
  </si>
  <si>
    <t xml:space="preserve">Preventivo </t>
  </si>
  <si>
    <t xml:space="preserve">Consuntivo </t>
  </si>
  <si>
    <t>ENTRATE DI COMPETENZA EVENTO</t>
  </si>
  <si>
    <t>Tot. Viaggi</t>
  </si>
  <si>
    <t>Spese varie viaggi (organizzazione/gestione)</t>
  </si>
  <si>
    <t>Tot. Organizzazione (ROSS - CFM)</t>
  </si>
  <si>
    <t>ORG - Biglietti treni, bus…</t>
  </si>
  <si>
    <t>ORG - Carburante</t>
  </si>
  <si>
    <t>ORG - Pedaggi Autostrada</t>
  </si>
  <si>
    <t>GEST - Biglietti treni, bus…</t>
  </si>
  <si>
    <t>GEST - Carburante</t>
  </si>
  <si>
    <t>GEST - Pedaggi Autostrada</t>
  </si>
  <si>
    <t>Tot. Gestione</t>
  </si>
  <si>
    <t>Rimborsi km (organizzazione/gestione)</t>
  </si>
  <si>
    <t>Quota Iscrizione di competenza (presenti + assenti)</t>
  </si>
  <si>
    <t>Quota Partecipante</t>
  </si>
  <si>
    <t>ORG - Rimborso km (= 0,20 €/km)</t>
  </si>
  <si>
    <t>GEST - Rimborso km (= 0,20 €/km)</t>
  </si>
  <si>
    <t>PREV - Rimborso km (= 0,20 €/km)</t>
  </si>
  <si>
    <t>Eventuali altre entrate</t>
  </si>
  <si>
    <t>Tot. Spese varie (organizzazione/gestione)</t>
  </si>
  <si>
    <t>ORG - Altro</t>
  </si>
  <si>
    <t>ORG - Vitto</t>
  </si>
  <si>
    <t>GEST - Acquisto attrezzature per attività (beni)</t>
  </si>
  <si>
    <t>GEST - Acquisto materiali di consumo per attività</t>
  </si>
  <si>
    <t>GEST - Affitto sale / aree per attività</t>
  </si>
  <si>
    <t>GEST - Altro</t>
  </si>
  <si>
    <t>GEST - Assicurazioni</t>
  </si>
  <si>
    <t>GEST - Cancelleria</t>
  </si>
  <si>
    <t>GEST - Omaggi allievi</t>
  </si>
  <si>
    <t>GEST - Omaggi relatori</t>
  </si>
  <si>
    <t>GEST - Pernottamento</t>
  </si>
  <si>
    <t>GEST - Riscaldamento e utenze</t>
  </si>
  <si>
    <t>GEST - Viveri</t>
  </si>
  <si>
    <t xml:space="preserve">Bilancio Campo Positivo </t>
  </si>
  <si>
    <t>Bilancio Campo Negativo</t>
  </si>
  <si>
    <t>MOVIMENTI DI CHIUSURA CASSA EVENTO</t>
  </si>
  <si>
    <t>Restituzione anticipo quote iscr.</t>
  </si>
  <si>
    <t>Restituzione anticipo quote assicurazione</t>
  </si>
  <si>
    <t>restituzione altri anticipi ricevuti</t>
  </si>
  <si>
    <t>tot da restituire</t>
  </si>
  <si>
    <t>Restituzione altri anticipi ricevuti</t>
  </si>
  <si>
    <t>se bilancio campo &gt;0</t>
  </si>
  <si>
    <t>se bilancio campo &lt; 0</t>
  </si>
  <si>
    <t>se bilancio campo = 0</t>
  </si>
  <si>
    <t>SALDO DA CONGUAGLIARE</t>
  </si>
  <si>
    <t>BONIFICO A SALDO AD AGESCI VENETO</t>
  </si>
  <si>
    <t>BONIFICO A SALDO DA AGESCI VENETO</t>
  </si>
  <si>
    <t>MENU EVENTI</t>
  </si>
  <si>
    <t>GESTIONE ORGANIZZATIVA</t>
  </si>
  <si>
    <t>QUOTA ISCRIZIONE</t>
  </si>
  <si>
    <t>QUOTA PARTECIPAZIONE</t>
  </si>
  <si>
    <t>QUOTA MdS</t>
  </si>
  <si>
    <t>QUOTA STRUTTURA</t>
  </si>
  <si>
    <t>CAEX</t>
  </si>
  <si>
    <t>CAM</t>
  </si>
  <si>
    <r>
      <t xml:space="preserve">GEST - Acquisto </t>
    </r>
    <r>
      <rPr>
        <b/>
        <sz val="10"/>
        <rFont val="Tahoma"/>
        <family val="2"/>
      </rPr>
      <t>attrezzature</t>
    </r>
    <r>
      <rPr>
        <sz val="10"/>
        <rFont val="Tahoma"/>
        <family val="2"/>
      </rPr>
      <t xml:space="preserve"> per attività (beni)</t>
    </r>
  </si>
  <si>
    <t>CCG</t>
  </si>
  <si>
    <t>CFM</t>
  </si>
  <si>
    <t>CFT</t>
  </si>
  <si>
    <t>EPPPI - 2 GG</t>
  </si>
  <si>
    <t>EPPPI - 3 GG</t>
  </si>
  <si>
    <t>Piccole Orme - 3 GG</t>
  </si>
  <si>
    <t>Piccole Orme - 4 GG</t>
  </si>
  <si>
    <t>ROSS</t>
  </si>
  <si>
    <t>Sezione Quote secondo Delibera Regionale (celle da C4 a C9)</t>
  </si>
  <si>
    <t xml:space="preserve">   COLONNA F: km percorsi</t>
  </si>
  <si>
    <t>si auto-compila con tutti i dati che avete inserito nel foglio Entrate Evento ed Uscite Evento ed evidenzia tutte le voci. Non bisogna inserire alcun dato</t>
  </si>
  <si>
    <t>tot.</t>
  </si>
  <si>
    <r>
      <t xml:space="preserve">Quota Gestione Organizzativa - </t>
    </r>
    <r>
      <rPr>
        <sz val="12"/>
        <rFont val="Tahoma"/>
        <family val="2"/>
      </rPr>
      <t>ricevuta</t>
    </r>
  </si>
  <si>
    <r>
      <t xml:space="preserve">Quota Gestione Organizzativa - </t>
    </r>
    <r>
      <rPr>
        <sz val="12"/>
        <rFont val="Tahoma"/>
        <family val="2"/>
      </rPr>
      <t>non incassata</t>
    </r>
  </si>
  <si>
    <r>
      <t xml:space="preserve">Restituzione Quote iscrizione Anticipate </t>
    </r>
    <r>
      <rPr>
        <b/>
        <sz val="12"/>
        <color theme="1"/>
        <rFont val="Tahoma"/>
        <family val="2"/>
      </rPr>
      <t>In Eccesso</t>
    </r>
  </si>
  <si>
    <r>
      <t xml:space="preserve">Rimborso Quote iscrizione </t>
    </r>
    <r>
      <rPr>
        <b/>
        <sz val="12"/>
        <color theme="1"/>
        <rFont val="Tahoma"/>
        <family val="2"/>
      </rPr>
      <t>non</t>
    </r>
    <r>
      <rPr>
        <sz val="12"/>
        <color theme="1"/>
        <rFont val="Tahoma"/>
        <family val="2"/>
      </rPr>
      <t xml:space="preserve"> Anticipate</t>
    </r>
  </si>
  <si>
    <r>
      <t xml:space="preserve">Sezione SPESE VARIE VIAGGI da colonna B a colonna H - righe 6-27 </t>
    </r>
    <r>
      <rPr>
        <sz val="10"/>
        <color indexed="8"/>
        <rFont val="Tahoma"/>
        <family val="2"/>
      </rPr>
      <t>compilare (</t>
    </r>
    <r>
      <rPr>
        <b/>
        <sz val="10"/>
        <color rgb="FF7030A0"/>
        <rFont val="Tahoma"/>
        <family val="2"/>
      </rPr>
      <t>celle viola</t>
    </r>
    <r>
      <rPr>
        <sz val="10"/>
        <color indexed="8"/>
        <rFont val="Tahoma"/>
        <family val="2"/>
      </rPr>
      <t>) una riga per</t>
    </r>
    <r>
      <rPr>
        <b/>
        <sz val="10"/>
        <color rgb="FF000000"/>
        <rFont val="Tahoma"/>
        <family val="2"/>
      </rPr>
      <t xml:space="preserve"> </t>
    </r>
    <r>
      <rPr>
        <b/>
        <u/>
        <sz val="10"/>
        <color rgb="FF000000"/>
        <rFont val="Tahoma"/>
        <family val="2"/>
      </rPr>
      <t>pezza giustificativa</t>
    </r>
    <r>
      <rPr>
        <sz val="10"/>
        <color indexed="8"/>
        <rFont val="Tahoma"/>
        <family val="2"/>
      </rPr>
      <t xml:space="preserve"> (scontrino, ricevuta fiscale, fattura, autocertificazione)</t>
    </r>
  </si>
  <si>
    <r>
      <t xml:space="preserve">Sezione RIMBORSI KM da colonna B a colonna H - righe 32-48 </t>
    </r>
    <r>
      <rPr>
        <sz val="10"/>
        <color indexed="8"/>
        <rFont val="Tahoma"/>
        <family val="2"/>
      </rPr>
      <t>compilare (</t>
    </r>
    <r>
      <rPr>
        <b/>
        <sz val="10"/>
        <color rgb="FF7030A0"/>
        <rFont val="Tahoma"/>
        <family val="2"/>
      </rPr>
      <t>celle viola</t>
    </r>
    <r>
      <rPr>
        <sz val="10"/>
        <color indexed="8"/>
        <rFont val="Tahoma"/>
        <family val="2"/>
      </rPr>
      <t xml:space="preserve">) una riga per tratta (specificare tutti i dettagli e </t>
    </r>
    <r>
      <rPr>
        <b/>
        <u/>
        <sz val="10"/>
        <color rgb="FF000000"/>
        <rFont val="Tahoma"/>
        <family val="2"/>
      </rPr>
      <t>firmare</t>
    </r>
    <r>
      <rPr>
        <sz val="10"/>
        <color indexed="8"/>
        <rFont val="Tahoma"/>
        <family val="2"/>
      </rPr>
      <t xml:space="preserve"> modulo quale autocertificazione di spesa)</t>
    </r>
  </si>
  <si>
    <t xml:space="preserve">Numero Assenti (iscritti che rinunciano nei 7 giorni che precedono il campo e non hanno ritirato l'iscrizione in BC perché fuori termine) </t>
  </si>
  <si>
    <t>saldo</t>
  </si>
  <si>
    <t>storno quota organizzativa NON incassata (ROSS - CFM)</t>
  </si>
  <si>
    <r>
      <t xml:space="preserve">Quota Gestione Organizzativa (ROSS - CFM) - </t>
    </r>
    <r>
      <rPr>
        <b/>
        <sz val="12"/>
        <rFont val="Tahoma"/>
        <family val="2"/>
      </rPr>
      <t>non</t>
    </r>
    <r>
      <rPr>
        <sz val="12"/>
        <rFont val="Tahoma"/>
        <family val="2"/>
      </rPr>
      <t xml:space="preserve"> incassata</t>
    </r>
  </si>
  <si>
    <t>Versione</t>
  </si>
  <si>
    <t>del</t>
  </si>
  <si>
    <t>tipo di modifica / aggiornamento</t>
  </si>
  <si>
    <t>4.2</t>
  </si>
  <si>
    <t>FOGLIO 3 - corretto calcolo a conguaglio in caso di quota organizzativa non versata; FOGLIO 0 - corretto riferimenti su riga bonifici a conguaglio</t>
  </si>
  <si>
    <t>DA DELIBERA REGIONALE n. 87 del 24/08/2023</t>
  </si>
  <si>
    <r>
      <t xml:space="preserve">   CELLA B4: (</t>
    </r>
    <r>
      <rPr>
        <b/>
        <sz val="10"/>
        <color rgb="FF7030A0"/>
        <rFont val="Tahoma"/>
        <family val="2"/>
      </rPr>
      <t>cella viola</t>
    </r>
    <r>
      <rPr>
        <sz val="10"/>
        <color theme="1"/>
        <rFont val="Tahoma"/>
        <family val="2"/>
      </rPr>
      <t>) scegliere dal menù a tendina il tipo di evento</t>
    </r>
  </si>
  <si>
    <r>
      <rPr>
        <b/>
        <sz val="10"/>
        <color theme="1"/>
        <rFont val="Tahoma"/>
        <family val="2"/>
      </rPr>
      <t>1)</t>
    </r>
    <r>
      <rPr>
        <sz val="10"/>
        <color theme="1"/>
        <rFont val="Tahoma"/>
        <family val="2"/>
      </rPr>
      <t xml:space="preserve"> Compilare </t>
    </r>
    <r>
      <rPr>
        <b/>
        <sz val="10"/>
        <color rgb="FF7030A0"/>
        <rFont val="Tahoma"/>
        <family val="2"/>
      </rPr>
      <t>solo le celle viola</t>
    </r>
    <r>
      <rPr>
        <sz val="10"/>
        <rFont val="Tahoma"/>
        <family val="2"/>
      </rPr>
      <t>, nel caso di problemi sulla versione del file verificare con la segreteria regionale (non modificare formule e impostazioni)</t>
    </r>
  </si>
  <si>
    <t>PC - Corso Sicurezza Volontari</t>
  </si>
  <si>
    <t>Specialità - 2 GG</t>
  </si>
  <si>
    <t>Specialità - 3 GG</t>
  </si>
  <si>
    <t>PC - Altro</t>
  </si>
  <si>
    <t>Speciale regionale</t>
  </si>
  <si>
    <t>Quota Staff giornaliera</t>
  </si>
  <si>
    <t>Bilancio Evento [compilare le celle in viola]</t>
  </si>
  <si>
    <r>
      <t>Quota Staff giornaliera</t>
    </r>
    <r>
      <rPr>
        <b/>
        <sz val="12"/>
        <color rgb="FFFF0000"/>
        <rFont val="Tahoma"/>
        <family val="2"/>
      </rPr>
      <t>*</t>
    </r>
  </si>
  <si>
    <r>
      <t>QUOTA STAFF GIORNALIERA</t>
    </r>
    <r>
      <rPr>
        <b/>
        <sz val="10"/>
        <color rgb="FFFF0000"/>
        <rFont val="Tahoma"/>
        <family val="2"/>
      </rPr>
      <t>*</t>
    </r>
  </si>
  <si>
    <t>Data inizio</t>
  </si>
  <si>
    <t>Data fine</t>
  </si>
  <si>
    <r>
      <t>Data inizio</t>
    </r>
    <r>
      <rPr>
        <b/>
        <sz val="11"/>
        <color rgb="FFFF0000"/>
        <rFont val="Tahoma"/>
        <family val="2"/>
      </rPr>
      <t>*</t>
    </r>
  </si>
  <si>
    <r>
      <t>Data fine</t>
    </r>
    <r>
      <rPr>
        <b/>
        <sz val="11"/>
        <color rgb="FFFF0000"/>
        <rFont val="Tahoma"/>
        <family val="2"/>
      </rPr>
      <t>*</t>
    </r>
  </si>
  <si>
    <t>*inserire per il calcolo corretto della quota staff</t>
  </si>
  <si>
    <r>
      <t>Numero giorni evento</t>
    </r>
    <r>
      <rPr>
        <b/>
        <sz val="11"/>
        <color rgb="FFFF0000"/>
        <rFont val="Tahoma"/>
        <family val="2"/>
      </rPr>
      <t>*</t>
    </r>
  </si>
  <si>
    <t>aggiornamento importi quote in foglio "menu tendina - dettaglio quote" secondo nuova delibera 87 del 24/08/2023, aggiornato riferimenti foglio 1 righe da 6 a 7 con rif. nuove voci eventi, aggiornamento foglio 3 dettaglio e calcolo data inizio/data fine e impostata nuova formula per calcolo GG quota staff</t>
  </si>
  <si>
    <t>Voce Bilancio</t>
  </si>
  <si>
    <t xml:space="preserve">Questo foglio si autocompila inserendo i dati nel foglio "1-entrate_evento" e "2-uscite_evento".                                                                                                                                        </t>
  </si>
  <si>
    <r>
      <rPr>
        <b/>
        <u/>
        <sz val="14"/>
        <color theme="1"/>
        <rFont val="Tahoma"/>
        <family val="2"/>
      </rPr>
      <t>Bilancio preventivo</t>
    </r>
    <r>
      <rPr>
        <b/>
        <sz val="14"/>
        <color theme="1"/>
        <rFont val="Tahoma"/>
        <family val="2"/>
      </rPr>
      <t xml:space="preserve">: nella </t>
    </r>
    <r>
      <rPr>
        <b/>
        <sz val="14"/>
        <color rgb="FF00B050"/>
        <rFont val="Tahoma"/>
        <family val="2"/>
      </rPr>
      <t>cella C53</t>
    </r>
    <r>
      <rPr>
        <b/>
        <sz val="14"/>
        <color theme="1"/>
        <rFont val="Tahoma"/>
        <family val="2"/>
      </rPr>
      <t xml:space="preserve"> è indicato l'eventuale </t>
    </r>
    <r>
      <rPr>
        <b/>
        <sz val="14"/>
        <color rgb="FF00B050"/>
        <rFont val="Tahoma"/>
        <family val="2"/>
      </rPr>
      <t xml:space="preserve">saldo positivo previsto </t>
    </r>
    <r>
      <rPr>
        <b/>
        <sz val="14"/>
        <color theme="1"/>
        <rFont val="Tahoma"/>
        <family val="2"/>
      </rPr>
      <t xml:space="preserve">e nella </t>
    </r>
    <r>
      <rPr>
        <b/>
        <sz val="14"/>
        <color rgb="FFFF0000"/>
        <rFont val="Tahoma"/>
        <family val="2"/>
      </rPr>
      <t>cella G53</t>
    </r>
    <r>
      <rPr>
        <b/>
        <sz val="14"/>
        <color theme="1"/>
        <rFont val="Tahoma"/>
        <family val="2"/>
      </rPr>
      <t xml:space="preserve"> l'eventuale </t>
    </r>
    <r>
      <rPr>
        <b/>
        <sz val="14"/>
        <color rgb="FFFF0000"/>
        <rFont val="Tahoma"/>
        <family val="2"/>
      </rPr>
      <t>saldo negativo previsto</t>
    </r>
    <r>
      <rPr>
        <b/>
        <sz val="14"/>
        <color theme="1"/>
        <rFont val="Tahoma"/>
        <family val="2"/>
      </rPr>
      <t xml:space="preserve">.                                      </t>
    </r>
  </si>
  <si>
    <r>
      <rPr>
        <b/>
        <u/>
        <sz val="14"/>
        <color theme="1"/>
        <rFont val="Tahoma"/>
        <family val="2"/>
      </rPr>
      <t>Bilancio consuntivo</t>
    </r>
    <r>
      <rPr>
        <b/>
        <sz val="14"/>
        <color theme="1"/>
        <rFont val="Tahoma"/>
        <family val="2"/>
      </rPr>
      <t xml:space="preserve">: nella </t>
    </r>
    <r>
      <rPr>
        <b/>
        <sz val="14"/>
        <color rgb="FF00B050"/>
        <rFont val="Tahoma"/>
        <family val="2"/>
      </rPr>
      <t>cella D53</t>
    </r>
    <r>
      <rPr>
        <b/>
        <sz val="14"/>
        <color theme="1"/>
        <rFont val="Tahoma"/>
        <family val="2"/>
      </rPr>
      <t xml:space="preserve"> è indicato l'eventuale </t>
    </r>
    <r>
      <rPr>
        <b/>
        <sz val="14"/>
        <color rgb="FF00B050"/>
        <rFont val="Tahoma"/>
        <family val="2"/>
      </rPr>
      <t xml:space="preserve">saldo positivo a consuntivo </t>
    </r>
    <r>
      <rPr>
        <b/>
        <sz val="14"/>
        <color theme="1"/>
        <rFont val="Tahoma"/>
        <family val="2"/>
      </rPr>
      <t xml:space="preserve">e nella </t>
    </r>
    <r>
      <rPr>
        <b/>
        <sz val="14"/>
        <color rgb="FFFF0000"/>
        <rFont val="Tahoma"/>
        <family val="2"/>
      </rPr>
      <t>cella H53</t>
    </r>
    <r>
      <rPr>
        <b/>
        <sz val="14"/>
        <color theme="1"/>
        <rFont val="Tahoma"/>
        <family val="2"/>
      </rPr>
      <t xml:space="preserve"> l'eventuale </t>
    </r>
    <r>
      <rPr>
        <b/>
        <sz val="14"/>
        <color rgb="FFFF0000"/>
        <rFont val="Tahoma"/>
        <family val="2"/>
      </rPr>
      <t>saldo negativo a consuntivo</t>
    </r>
    <r>
      <rPr>
        <b/>
        <sz val="14"/>
        <color theme="1"/>
        <rFont val="Tahoma"/>
        <family val="2"/>
      </rPr>
      <t>.</t>
    </r>
  </si>
  <si>
    <r>
      <rPr>
        <b/>
        <u/>
        <sz val="14"/>
        <rFont val="Tahoma"/>
        <family val="2"/>
      </rPr>
      <t>Bonifico a saldo</t>
    </r>
    <r>
      <rPr>
        <b/>
        <sz val="14"/>
        <rFont val="Tahoma"/>
        <family val="2"/>
      </rPr>
      <t>:</t>
    </r>
    <r>
      <rPr>
        <b/>
        <sz val="14"/>
        <color theme="1"/>
        <rFont val="Tahoma"/>
        <family val="2"/>
      </rPr>
      <t xml:space="preserve"> nella </t>
    </r>
    <r>
      <rPr>
        <b/>
        <sz val="14"/>
        <color rgb="FF0070C0"/>
        <rFont val="Tahoma"/>
        <family val="2"/>
      </rPr>
      <t>cella D75</t>
    </r>
    <r>
      <rPr>
        <b/>
        <sz val="14"/>
        <color theme="1"/>
        <rFont val="Tahoma"/>
        <family val="2"/>
      </rPr>
      <t xml:space="preserve"> è riepilogato l'eventuale avanzo di cassa </t>
    </r>
    <r>
      <rPr>
        <b/>
        <sz val="14"/>
        <color rgb="FF0070C0"/>
        <rFont val="Tahoma"/>
        <family val="2"/>
      </rPr>
      <t>contante da restituire</t>
    </r>
    <r>
      <rPr>
        <b/>
        <sz val="14"/>
        <color theme="1"/>
        <rFont val="Tahoma"/>
        <family val="2"/>
      </rPr>
      <t xml:space="preserve"> o nella </t>
    </r>
    <r>
      <rPr>
        <b/>
        <sz val="14"/>
        <color rgb="FF0070C0"/>
        <rFont val="Tahoma"/>
        <family val="2"/>
      </rPr>
      <t xml:space="preserve">cella H75 </t>
    </r>
    <r>
      <rPr>
        <b/>
        <sz val="14"/>
        <color theme="1"/>
        <rFont val="Tahoma"/>
        <family val="2"/>
      </rPr>
      <t xml:space="preserve">l'eventuale importo </t>
    </r>
    <r>
      <rPr>
        <b/>
        <sz val="14"/>
        <color rgb="FF0070C0"/>
        <rFont val="Tahoma"/>
        <family val="2"/>
      </rPr>
      <t>da ricevere a saldo</t>
    </r>
    <r>
      <rPr>
        <b/>
        <sz val="14"/>
        <color theme="1"/>
        <rFont val="Tahoma"/>
        <family val="2"/>
      </rPr>
      <t xml:space="preserve">.               </t>
    </r>
  </si>
  <si>
    <r>
      <t xml:space="preserve">   CELLE B6 e B7: </t>
    </r>
    <r>
      <rPr>
        <b/>
        <sz val="10"/>
        <color rgb="FF7030A0"/>
        <rFont val="Tahoma"/>
        <family val="2"/>
      </rPr>
      <t>(cella viola)</t>
    </r>
    <r>
      <rPr>
        <sz val="10"/>
        <color theme="1"/>
        <rFont val="Tahoma"/>
        <family val="2"/>
      </rPr>
      <t xml:space="preserve"> inserire data inizio e data fine evento (corrispondente a BuonaCaccia) al fine del calcolo automatico delle quote staff di competenza dell'evento scelto secondo delibera regionale in vigore</t>
    </r>
  </si>
  <si>
    <r>
      <t xml:space="preserve">   CELLA B5: </t>
    </r>
    <r>
      <rPr>
        <b/>
        <sz val="10"/>
        <color rgb="FF7030A0"/>
        <rFont val="Tahoma"/>
        <family val="2"/>
      </rPr>
      <t xml:space="preserve"> (cella viola) </t>
    </r>
    <r>
      <rPr>
        <sz val="10"/>
        <color theme="1"/>
        <rFont val="Tahoma"/>
        <family val="2"/>
      </rPr>
      <t>scrivere il titolo dell'evento corrispondente a quanto pubblicato in BuonaCaccia</t>
    </r>
  </si>
  <si>
    <t xml:space="preserve">   CELLA C14: Quota di partecipazione individuale di ogni singolo Maestro di Specialità (MdS solo per Campetti di Specialità)</t>
  </si>
  <si>
    <t xml:space="preserve">   CELLA C13: Quota di partecipazione individuale di ogni singolo capo in Staff</t>
  </si>
  <si>
    <t xml:space="preserve">   CELLA C12: Quota Partecipazione individuale di ogni singolo partecipante all'evento</t>
  </si>
  <si>
    <t xml:space="preserve">   CELLA C11: Quota Iscrizione individuale di competenza dell'evento secondo delibera regionale (no quota parte trattenuta per Rimb. Struttura Regionale)</t>
  </si>
  <si>
    <t xml:space="preserve">   CELLE DA C11 a C14: si compilano automaticamente con le quote di competenza dell'evento secondo delibera regionale in vigore,  scelto il tipo di evento (B4) </t>
  </si>
  <si>
    <t xml:space="preserve">   CELLA B9: si compila automaticamente una volta inserite le date inizio e fine evento. Restituisce la vista del numerno di giorni dell'evento sulla base dei quali verrà calcolata la quota staff</t>
  </si>
  <si>
    <t>Sezione Quota per Gestione Organizzativa secondo Delibera Regionale (celle C26 e D26-D27)</t>
  </si>
  <si>
    <r>
      <t xml:space="preserve">   C31 e D31: importo effettivamente ricevuto</t>
    </r>
    <r>
      <rPr>
        <b/>
        <sz val="10"/>
        <color rgb="FF7030A0"/>
        <rFont val="Tahoma"/>
        <family val="2"/>
      </rPr>
      <t xml:space="preserve"> (cella viola)</t>
    </r>
    <r>
      <rPr>
        <sz val="10"/>
        <color theme="1"/>
        <rFont val="Tahoma"/>
        <family val="2"/>
      </rPr>
      <t xml:space="preserve"> e data incasso</t>
    </r>
    <r>
      <rPr>
        <b/>
        <sz val="10"/>
        <color rgb="FF7030A0"/>
        <rFont val="Tahoma"/>
        <family val="2"/>
      </rPr>
      <t xml:space="preserve"> (cella viola) </t>
    </r>
  </si>
  <si>
    <r>
      <t xml:space="preserve">   CELLA B31: compilare</t>
    </r>
    <r>
      <rPr>
        <b/>
        <sz val="10"/>
        <color rgb="FF7030A0"/>
        <rFont val="Tahoma"/>
        <family val="2"/>
      </rPr>
      <t xml:space="preserve"> (cella viola) </t>
    </r>
    <r>
      <rPr>
        <sz val="10"/>
        <color theme="1"/>
        <rFont val="Tahoma"/>
        <family val="2"/>
      </rPr>
      <t>con eventuali altre entrate finanziarie effettive, come quelle per la vendita di alimentari avanzati all'evento…</t>
    </r>
  </si>
  <si>
    <t xml:space="preserve">Sezione numeri previsti ed effettivi (celle C18-C20 e D18-D20) </t>
  </si>
  <si>
    <r>
      <t xml:space="preserve">   CELLA C26:</t>
    </r>
    <r>
      <rPr>
        <b/>
        <sz val="10"/>
        <color rgb="FF7030A0"/>
        <rFont val="Tahoma"/>
        <family val="2"/>
      </rPr>
      <t xml:space="preserve"> (cella viola)</t>
    </r>
    <r>
      <rPr>
        <sz val="10"/>
        <color rgb="FF7030A0"/>
        <rFont val="Tahoma"/>
        <family val="2"/>
      </rPr>
      <t xml:space="preserve"> </t>
    </r>
    <r>
      <rPr>
        <sz val="10"/>
        <color theme="1"/>
        <rFont val="Tahoma"/>
        <family val="2"/>
      </rPr>
      <t xml:space="preserve">quota per gestione organizzativa </t>
    </r>
    <r>
      <rPr>
        <b/>
        <sz val="10"/>
        <color theme="1"/>
        <rFont val="Tahoma"/>
        <family val="2"/>
      </rPr>
      <t>prevista</t>
    </r>
    <r>
      <rPr>
        <sz val="10"/>
        <color theme="1"/>
        <rFont val="Tahoma"/>
        <family val="2"/>
      </rPr>
      <t xml:space="preserve"> secondo Delibera Regionale (solo ROSS e CFM) - scelto il tipo di evento (C4) si compila automaticamente</t>
    </r>
  </si>
  <si>
    <r>
      <t xml:space="preserve">   CELLA D27: </t>
    </r>
    <r>
      <rPr>
        <b/>
        <sz val="10"/>
        <color rgb="FF7030A0"/>
        <rFont val="Tahoma"/>
        <family val="2"/>
      </rPr>
      <t>(cella viola)</t>
    </r>
    <r>
      <rPr>
        <sz val="10"/>
        <color theme="1"/>
        <rFont val="Tahoma"/>
        <family val="2"/>
      </rPr>
      <t xml:space="preserve"> data del bonifico ricevuto per Quota Gestione Organizzativa (solo ROSS e CFM)</t>
    </r>
  </si>
  <si>
    <r>
      <t xml:space="preserve">   CELLA C18, C19 e C20:</t>
    </r>
    <r>
      <rPr>
        <b/>
        <sz val="10"/>
        <color rgb="FF7030A0"/>
        <rFont val="Tahoma"/>
        <family val="2"/>
      </rPr>
      <t xml:space="preserve"> (cella viola)</t>
    </r>
    <r>
      <rPr>
        <sz val="10"/>
        <color theme="1"/>
        <rFont val="Tahoma"/>
        <family val="2"/>
      </rPr>
      <t xml:space="preserve"> il numero di partecipanti, staff e MdS effettivi previsti </t>
    </r>
    <r>
      <rPr>
        <b/>
        <sz val="10"/>
        <color theme="1"/>
        <rFont val="Tahoma"/>
        <family val="2"/>
      </rPr>
      <t>prima</t>
    </r>
    <r>
      <rPr>
        <sz val="10"/>
        <color theme="1"/>
        <rFont val="Tahoma"/>
        <family val="2"/>
      </rPr>
      <t xml:space="preserve"> del campo</t>
    </r>
  </si>
  <si>
    <r>
      <t xml:space="preserve">   CELLA C22: </t>
    </r>
    <r>
      <rPr>
        <b/>
        <sz val="10"/>
        <color rgb="FF7030A0"/>
        <rFont val="Tahoma"/>
        <family val="2"/>
      </rPr>
      <t>(cella viola)</t>
    </r>
    <r>
      <rPr>
        <sz val="10"/>
        <color theme="1"/>
        <rFont val="Tahoma"/>
        <family val="2"/>
      </rPr>
      <t xml:space="preserve"> nr. iscritti che hanno rinunciato negli ultimi 7 giorni prima del campo o "non presentati" </t>
    </r>
    <r>
      <rPr>
        <b/>
        <sz val="10"/>
        <color theme="1"/>
        <rFont val="Tahoma"/>
        <family val="2"/>
      </rPr>
      <t>= ASSENTI in Buonacaccia</t>
    </r>
  </si>
  <si>
    <r>
      <t xml:space="preserve">   CELLE D18, D19 e D20: </t>
    </r>
    <r>
      <rPr>
        <b/>
        <sz val="10"/>
        <color rgb="FF7030A0"/>
        <rFont val="Tahoma"/>
        <family val="2"/>
      </rPr>
      <t xml:space="preserve">(cella viola) </t>
    </r>
    <r>
      <rPr>
        <sz val="10"/>
        <color theme="1"/>
        <rFont val="Tahoma"/>
        <family val="2"/>
      </rPr>
      <t xml:space="preserve"> il numero di partecipanti (= </t>
    </r>
    <r>
      <rPr>
        <b/>
        <sz val="10"/>
        <color theme="1"/>
        <rFont val="Tahoma"/>
        <family val="2"/>
      </rPr>
      <t>PRESENTI in Buonacaccia</t>
    </r>
    <r>
      <rPr>
        <sz val="10"/>
        <color theme="1"/>
        <rFont val="Tahoma"/>
        <family val="2"/>
      </rPr>
      <t xml:space="preserve">), staff (= </t>
    </r>
    <r>
      <rPr>
        <b/>
        <sz val="10"/>
        <color theme="1"/>
        <rFont val="Tahoma"/>
        <family val="2"/>
      </rPr>
      <t>Registrati in Buonacaccia</t>
    </r>
    <r>
      <rPr>
        <sz val="10"/>
        <color theme="1"/>
        <rFont val="Tahoma"/>
        <family val="2"/>
      </rPr>
      <t xml:space="preserve">) e MdS effettivi </t>
    </r>
    <r>
      <rPr>
        <b/>
        <sz val="10"/>
        <color theme="1"/>
        <rFont val="Tahoma"/>
        <family val="2"/>
      </rPr>
      <t>dopo</t>
    </r>
    <r>
      <rPr>
        <sz val="10"/>
        <color theme="1"/>
        <rFont val="Tahoma"/>
        <family val="2"/>
      </rPr>
      <t xml:space="preserve"> il campo (= </t>
    </r>
    <r>
      <rPr>
        <b/>
        <sz val="10"/>
        <color theme="1"/>
        <rFont val="Tahoma"/>
        <family val="2"/>
      </rPr>
      <t>PRESENTI in Buonacaccia con nota MdS</t>
    </r>
    <r>
      <rPr>
        <sz val="10"/>
        <color theme="1"/>
        <rFont val="Tahoma"/>
        <family val="2"/>
      </rPr>
      <t>)</t>
    </r>
  </si>
  <si>
    <r>
      <t xml:space="preserve">Sezione </t>
    </r>
    <r>
      <rPr>
        <b/>
        <u/>
        <sz val="10"/>
        <color theme="1"/>
        <rFont val="Tahoma"/>
        <family val="2"/>
      </rPr>
      <t>Anticipi</t>
    </r>
    <r>
      <rPr>
        <b/>
        <sz val="10"/>
        <color theme="1"/>
        <rFont val="Tahoma"/>
        <family val="2"/>
      </rPr>
      <t xml:space="preserve"> da AGESCI Veneto (CELLE C38-41 e D38-D41)</t>
    </r>
  </si>
  <si>
    <r>
      <t xml:space="preserve">Sezione </t>
    </r>
    <r>
      <rPr>
        <b/>
        <u/>
        <sz val="10"/>
        <color theme="1"/>
        <rFont val="Tahoma"/>
        <family val="2"/>
      </rPr>
      <t>Altre Entrate</t>
    </r>
    <r>
      <rPr>
        <b/>
        <sz val="10"/>
        <color theme="1"/>
        <rFont val="Tahoma"/>
        <family val="2"/>
      </rPr>
      <t xml:space="preserve"> Eventuali all'evento</t>
    </r>
  </si>
  <si>
    <r>
      <t xml:space="preserve">   CELLA D26: </t>
    </r>
    <r>
      <rPr>
        <b/>
        <sz val="10"/>
        <color rgb="FF7030A0"/>
        <rFont val="Tahoma"/>
        <family val="2"/>
      </rPr>
      <t>(cella viola)</t>
    </r>
    <r>
      <rPr>
        <sz val="10"/>
        <color theme="1"/>
        <rFont val="Tahoma"/>
        <family val="2"/>
      </rPr>
      <t xml:space="preserve"> quota per gestione organizzativa </t>
    </r>
    <r>
      <rPr>
        <b/>
        <sz val="10"/>
        <color theme="1"/>
        <rFont val="Tahoma"/>
        <family val="2"/>
      </rPr>
      <t>bonificata</t>
    </r>
    <r>
      <rPr>
        <sz val="10"/>
        <color theme="1"/>
        <rFont val="Tahoma"/>
        <family val="2"/>
      </rPr>
      <t xml:space="preserve"> secondo Delibera Regionale (solo ROSS e CFM)</t>
    </r>
  </si>
  <si>
    <r>
      <t xml:space="preserve">   CELLA C38 e D38: </t>
    </r>
    <r>
      <rPr>
        <b/>
        <sz val="10"/>
        <color rgb="FF7030A0"/>
        <rFont val="Tahoma"/>
        <family val="2"/>
      </rPr>
      <t xml:space="preserve">(cella viola) </t>
    </r>
    <r>
      <rPr>
        <sz val="10"/>
        <color theme="1"/>
        <rFont val="Tahoma"/>
        <family val="2"/>
      </rPr>
      <t>importo e data dell'effettivo ricevimento di anticipi su quote iscrizione (da stornare a congualio con quote dovute secondo delibera a fine evento)</t>
    </r>
  </si>
  <si>
    <r>
      <t xml:space="preserve">   CELLA C39 e D39: </t>
    </r>
    <r>
      <rPr>
        <b/>
        <sz val="10"/>
        <color rgb="FF7030A0"/>
        <rFont val="Tahoma"/>
        <family val="2"/>
      </rPr>
      <t>(cella viola)</t>
    </r>
    <r>
      <rPr>
        <sz val="10"/>
        <color theme="1"/>
        <rFont val="Tahoma"/>
        <family val="2"/>
      </rPr>
      <t xml:space="preserve"> importo e data dell'effettivo ricevimento di anticipi per assicurazioni ospiti o assicurazioni integrative anticipati da AGESCI Veneto (da stornare a congualio a fine evento)</t>
    </r>
  </si>
  <si>
    <r>
      <t xml:space="preserve">   CELLA C40 e D40: </t>
    </r>
    <r>
      <rPr>
        <b/>
        <sz val="10"/>
        <color rgb="FF7030A0"/>
        <rFont val="Tahoma"/>
        <family val="2"/>
      </rPr>
      <t>(cella viola)</t>
    </r>
    <r>
      <rPr>
        <sz val="10"/>
        <color theme="1"/>
        <rFont val="Tahoma"/>
        <family val="2"/>
      </rPr>
      <t xml:space="preserve"> importo e data dell'effettivo ricevimento di altri anticipi ricevuti da AGESCI Veneto (da stornare a congualio a fine evento)</t>
    </r>
  </si>
  <si>
    <r>
      <t xml:space="preserve">   CELLA C41: </t>
    </r>
    <r>
      <rPr>
        <b/>
        <sz val="10"/>
        <color rgb="FF7030A0"/>
        <rFont val="Tahoma"/>
        <family val="2"/>
      </rPr>
      <t>(cella viola)</t>
    </r>
    <r>
      <rPr>
        <sz val="10"/>
        <color theme="1"/>
        <rFont val="Tahoma"/>
        <family val="2"/>
      </rPr>
      <t xml:space="preserve"> descrizione relativa agli importi della cella precedente (altri anticipi ricevuti C40)</t>
    </r>
  </si>
  <si>
    <t xml:space="preserve">   COLONNA B: scegliere dal menù a tendina la tipologia di spesa viaggi</t>
  </si>
  <si>
    <t xml:space="preserve">   COLONNA B: scegliere dal menù a tendina la tipologia di spesa km</t>
  </si>
  <si>
    <r>
      <t xml:space="preserve">Sezione SPESE VARIE da colonna J a colonna M - righe 6-48 </t>
    </r>
    <r>
      <rPr>
        <sz val="10"/>
        <color theme="1"/>
        <rFont val="Tahoma"/>
        <family val="2"/>
      </rPr>
      <t xml:space="preserve">compilare </t>
    </r>
    <r>
      <rPr>
        <b/>
        <sz val="10"/>
        <color rgb="FF7030A0"/>
        <rFont val="Tahoma"/>
        <family val="2"/>
      </rPr>
      <t>(celle viola)</t>
    </r>
    <r>
      <rPr>
        <sz val="10"/>
        <color theme="1"/>
        <rFont val="Tahoma"/>
        <family val="2"/>
      </rPr>
      <t xml:space="preserve"> una riga per</t>
    </r>
    <r>
      <rPr>
        <b/>
        <sz val="10"/>
        <color theme="1"/>
        <rFont val="Tahoma"/>
        <family val="2"/>
      </rPr>
      <t xml:space="preserve"> </t>
    </r>
    <r>
      <rPr>
        <b/>
        <u/>
        <sz val="10"/>
        <color theme="1"/>
        <rFont val="Tahoma"/>
        <family val="2"/>
      </rPr>
      <t>pezza giustificativa</t>
    </r>
    <r>
      <rPr>
        <sz val="10"/>
        <color theme="1"/>
        <rFont val="Tahoma"/>
        <family val="2"/>
      </rPr>
      <t xml:space="preserve"> (scontrino, ricevuta fiscale, fattura, autocertificazione)</t>
    </r>
  </si>
  <si>
    <r>
      <t xml:space="preserve">   CELLA B51 e C51: </t>
    </r>
    <r>
      <rPr>
        <b/>
        <sz val="10"/>
        <color rgb="FF7030A0"/>
        <rFont val="Tahoma"/>
        <family val="2"/>
      </rPr>
      <t xml:space="preserve">(celle viola) </t>
    </r>
    <r>
      <rPr>
        <sz val="10"/>
        <rFont val="Tahoma"/>
        <family val="2"/>
      </rPr>
      <t>data e fi</t>
    </r>
    <r>
      <rPr>
        <sz val="10"/>
        <color theme="1"/>
        <rFont val="Tahoma"/>
        <family val="2"/>
      </rPr>
      <t>rma del responsabile del bilancio quale autocertificazione in merito ai rimborsi km</t>
    </r>
  </si>
  <si>
    <r>
      <t xml:space="preserve">   CELLE DA F4 A F14: (</t>
    </r>
    <r>
      <rPr>
        <b/>
        <sz val="10"/>
        <color rgb="FF7030A0"/>
        <rFont val="Tahoma"/>
        <family val="2"/>
      </rPr>
      <t>celle viola</t>
    </r>
    <r>
      <rPr>
        <sz val="10"/>
        <color theme="1"/>
        <rFont val="Tahoma"/>
        <family val="2"/>
      </rPr>
      <t>) compilare con anagrafica dell'evento e riferimenti</t>
    </r>
  </si>
  <si>
    <t>Sezione Totali a Chiusura - righe 53-75</t>
  </si>
  <si>
    <t>Sezione Riepilogo Evento - righe 17-50</t>
  </si>
  <si>
    <t xml:space="preserve">   CELLA C53: saldo preventivo positivo</t>
  </si>
  <si>
    <t xml:space="preserve">   CELLA D53: saldo consuntivo positivo</t>
  </si>
  <si>
    <t xml:space="preserve">   CELLA G53: saldo preventivo negativo</t>
  </si>
  <si>
    <t xml:space="preserve">   CELLA H53: saldo consuntivo negativo</t>
  </si>
  <si>
    <t xml:space="preserve">   CELLE D62, D63 e H62: riepilogo dei conteggi automatici su anticipi da stornare/imputare a chiusura evento</t>
  </si>
  <si>
    <t xml:space="preserve">   CELLA D75: importo da restituire alla Segreteria (a conguaglio di cassa tenendo conto del saldo dell'evento e degli anticipi)</t>
  </si>
  <si>
    <t xml:space="preserve">   CELLA H75: importo da ricevere dalla Segreteria (a conguaglio di cassa tenendo conto del saldo dell'evento e degli anticipi)</t>
  </si>
  <si>
    <r>
      <t xml:space="preserve">   CELLA F78 e G78: </t>
    </r>
    <r>
      <rPr>
        <b/>
        <sz val="10"/>
        <color rgb="FF7030A0"/>
        <rFont val="Tahoma"/>
        <family val="2"/>
      </rPr>
      <t xml:space="preserve">(celle viola) </t>
    </r>
    <r>
      <rPr>
        <sz val="10"/>
        <rFont val="Tahoma"/>
        <family val="2"/>
      </rPr>
      <t>data e fi</t>
    </r>
    <r>
      <rPr>
        <sz val="10"/>
        <color theme="1"/>
        <rFont val="Tahoma"/>
        <family val="2"/>
      </rPr>
      <t>rma del responsabile del bilancio</t>
    </r>
  </si>
  <si>
    <t>5.1</t>
  </si>
  <si>
    <t>corretta formula sommatoria preventivo figlio - 3 cella C21, corrette note righe 4-18; aggiunto totale foglio - 2 cella L49, piccoli aggiornamenti su note foglio 2 e foglio 3; folgio 0 - istruzioni : aggiornati tutti i riferimenti di celle e righe</t>
  </si>
  <si>
    <t>5.2</t>
  </si>
  <si>
    <t>aggiornato menu a tendina "GEST - Viveri"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</si>
</sst>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_-[$€]\ * #,##0.00_-;\-[$€]\ * #,##0.00_-;_-[$€]\ * \-??_-;_-@_-"/>
    <numFmt numFmtId="165" formatCode="_-&quot;€ &quot;* #,##0.00_-;&quot;-€ &quot;* #,##0.00_-;_-&quot;€ &quot;* \-??_-;_-@_-"/>
    <numFmt numFmtId="166" formatCode="dd/mm/yy;@"/>
    <numFmt numFmtId="167" formatCode="_-&quot;€&quot;\ * #,##0.00_-;\-&quot;€&quot;\ * #,##0.00_-;_-&quot;€&quot;\ * &quot;-&quot;??_-;_-@_-"/>
    <numFmt numFmtId="168" formatCode="&quot;€&quot;\ #,##0.00"/>
    <numFmt numFmtId="169" formatCode="_-* #,##0.00_-;\-* #,##0.00_-;_-* &quot;-&quot;??_-;_-@_-"/>
    <numFmt numFmtId="170" formatCode="_-* #,##0.00\ [$€-410]_-;\-* #,##0.00\ [$€-410]_-;_-* &quot;-&quot;??\ [$€-410]_-;_-@_-"/>
  </numFmts>
  <fonts count="6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24"/>
      <color theme="1"/>
      <name val="Tahoma"/>
      <family val="2"/>
    </font>
    <font>
      <b/>
      <sz val="24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sz val="11"/>
      <name val="Tahoma"/>
      <family val="2"/>
    </font>
    <font>
      <i/>
      <sz val="11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11"/>
      <color theme="1"/>
      <name val="Tahoma"/>
      <family val="2"/>
    </font>
    <font>
      <b/>
      <sz val="9"/>
      <color theme="1"/>
      <name val="Tahom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theme="1"/>
      <name val="Tahoma"/>
      <family val="2"/>
    </font>
    <font>
      <sz val="12"/>
      <name val="Tahoma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2"/>
      <name val="Tahoma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Tahoma"/>
      <family val="2"/>
    </font>
    <font>
      <b/>
      <sz val="14"/>
      <name val="Tahoma"/>
      <family val="2"/>
    </font>
    <font>
      <b/>
      <sz val="16"/>
      <color theme="1"/>
      <name val="Tahoma"/>
      <family val="2"/>
    </font>
    <font>
      <sz val="10"/>
      <color theme="1"/>
      <name val="Calibri"/>
      <family val="2"/>
      <scheme val="minor"/>
    </font>
    <font>
      <b/>
      <sz val="13"/>
      <color theme="1"/>
      <name val="Tahoma"/>
      <family val="2"/>
    </font>
    <font>
      <sz val="13"/>
      <color theme="1"/>
      <name val="Tahoma"/>
      <family val="2"/>
    </font>
    <font>
      <sz val="16"/>
      <color theme="1"/>
      <name val="Tahoma"/>
      <family val="2"/>
    </font>
    <font>
      <b/>
      <u/>
      <sz val="14"/>
      <color theme="1"/>
      <name val="Tahoma"/>
      <family val="2"/>
    </font>
    <font>
      <b/>
      <i/>
      <sz val="9"/>
      <color theme="1"/>
      <name val="Tahoma"/>
      <family val="2"/>
    </font>
    <font>
      <b/>
      <sz val="10"/>
      <color indexed="8"/>
      <name val="Tahoma"/>
      <family val="2"/>
      <charset val="1"/>
    </font>
    <font>
      <sz val="10"/>
      <color indexed="8"/>
      <name val="Tahoma"/>
      <family val="2"/>
    </font>
    <font>
      <b/>
      <sz val="10"/>
      <color rgb="FF7030A0"/>
      <name val="Tahoma"/>
      <family val="2"/>
    </font>
    <font>
      <b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sz val="12"/>
      <color rgb="FFFF0000"/>
      <name val="Tahoma"/>
      <family val="2"/>
    </font>
    <font>
      <i/>
      <sz val="9"/>
      <color rgb="FFFF0000"/>
      <name val="Calibri"/>
      <family val="2"/>
      <scheme val="minor"/>
    </font>
    <font>
      <b/>
      <sz val="10"/>
      <color rgb="FFFF0000"/>
      <name val="Tahoma"/>
      <family val="2"/>
    </font>
    <font>
      <b/>
      <sz val="11"/>
      <color rgb="FFFF0000"/>
      <name val="Tahoma"/>
      <family val="2"/>
    </font>
    <font>
      <b/>
      <i/>
      <sz val="8"/>
      <color rgb="FFFF0000"/>
      <name val="Calibri"/>
      <family val="2"/>
      <scheme val="minor"/>
    </font>
    <font>
      <b/>
      <sz val="14"/>
      <color rgb="FF00B050"/>
      <name val="Tahoma"/>
      <family val="2"/>
    </font>
    <font>
      <b/>
      <sz val="14"/>
      <color rgb="FFFF0000"/>
      <name val="Tahoma"/>
      <family val="2"/>
    </font>
    <font>
      <b/>
      <u/>
      <sz val="14"/>
      <name val="Tahoma"/>
      <family val="2"/>
    </font>
    <font>
      <b/>
      <sz val="14"/>
      <color rgb="FF0070C0"/>
      <name val="Tahoma"/>
      <family val="2"/>
    </font>
    <font>
      <sz val="10"/>
      <color rgb="FF7030A0"/>
      <name val="Tahoma"/>
      <family val="2"/>
    </font>
    <font>
      <b/>
      <u/>
      <sz val="10"/>
      <color theme="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gradientFill degree="90">
        <stop position="0">
          <color theme="0"/>
        </stop>
        <stop position="1">
          <color rgb="FF92D050"/>
        </stop>
      </gradientFill>
    </fill>
    <fill>
      <gradientFill degree="90">
        <stop position="0">
          <color theme="0"/>
        </stop>
        <stop position="1">
          <color rgb="FFFF5050"/>
        </stop>
      </gradientFill>
    </fill>
    <fill>
      <patternFill patternType="solid">
        <fgColor rgb="FFF7F5F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4" fillId="0" borderId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210">
    <xf numFmtId="0" fontId="0" fillId="0" borderId="0" xfId="0"/>
    <xf numFmtId="0" fontId="10" fillId="0" borderId="1" xfId="3" applyFont="1" applyBorder="1" applyAlignment="1" applyProtection="1">
      <alignment vertical="center"/>
    </xf>
    <xf numFmtId="0" fontId="10" fillId="0" borderId="0" xfId="3" applyFont="1" applyProtection="1"/>
    <xf numFmtId="0" fontId="11" fillId="0" borderId="6" xfId="3" applyFont="1" applyBorder="1" applyAlignment="1" applyProtection="1">
      <alignment horizontal="left" vertical="center" wrapText="1"/>
    </xf>
    <xf numFmtId="0" fontId="10" fillId="0" borderId="0" xfId="3" applyFont="1" applyAlignment="1" applyProtection="1">
      <alignment wrapText="1"/>
    </xf>
    <xf numFmtId="0" fontId="12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3" fillId="0" borderId="0" xfId="0" applyFont="1" applyProtection="1"/>
    <xf numFmtId="20" fontId="15" fillId="0" borderId="0" xfId="0" applyNumberFormat="1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center" wrapText="1"/>
    </xf>
    <xf numFmtId="0" fontId="6" fillId="0" borderId="0" xfId="4" applyFont="1" applyProtection="1"/>
    <xf numFmtId="0" fontId="6" fillId="0" borderId="0" xfId="4" applyFont="1" applyAlignment="1" applyProtection="1"/>
    <xf numFmtId="0" fontId="20" fillId="0" borderId="0" xfId="4" applyFont="1" applyFill="1" applyBorder="1" applyAlignment="1" applyProtection="1">
      <alignment horizontal="left" vertical="center" wrapText="1"/>
    </xf>
    <xf numFmtId="0" fontId="9" fillId="0" borderId="1" xfId="4" applyFont="1" applyBorder="1" applyAlignment="1" applyProtection="1">
      <alignment horizontal="center" vertical="center"/>
    </xf>
    <xf numFmtId="0" fontId="9" fillId="0" borderId="1" xfId="4" applyFont="1" applyBorder="1" applyAlignment="1" applyProtection="1">
      <alignment horizontal="center"/>
    </xf>
    <xf numFmtId="0" fontId="6" fillId="0" borderId="0" xfId="4" applyFont="1" applyAlignment="1" applyProtection="1">
      <alignment horizontal="center"/>
    </xf>
    <xf numFmtId="0" fontId="10" fillId="0" borderId="1" xfId="0" applyFont="1" applyFill="1" applyBorder="1" applyProtection="1">
      <protection locked="0"/>
    </xf>
    <xf numFmtId="0" fontId="12" fillId="0" borderId="1" xfId="0" applyFont="1" applyBorder="1"/>
    <xf numFmtId="0" fontId="6" fillId="0" borderId="1" xfId="4" applyFont="1" applyBorder="1" applyProtection="1"/>
    <xf numFmtId="0" fontId="6" fillId="0" borderId="5" xfId="4" applyFont="1" applyBorder="1" applyProtection="1"/>
    <xf numFmtId="0" fontId="6" fillId="0" borderId="1" xfId="4" applyFont="1" applyBorder="1" applyAlignment="1" applyProtection="1">
      <alignment horizontal="center"/>
    </xf>
    <xf numFmtId="0" fontId="6" fillId="0" borderId="1" xfId="4" applyFont="1" applyBorder="1" applyAlignment="1" applyProtection="1">
      <alignment vertical="center" wrapText="1"/>
    </xf>
    <xf numFmtId="0" fontId="21" fillId="0" borderId="1" xfId="4" applyFont="1" applyFill="1" applyBorder="1" applyAlignment="1" applyProtection="1">
      <alignment horizontal="left" vertical="center"/>
    </xf>
    <xf numFmtId="0" fontId="6" fillId="0" borderId="0" xfId="4" applyFont="1" applyBorder="1" applyProtection="1"/>
    <xf numFmtId="0" fontId="9" fillId="0" borderId="0" xfId="4" applyFont="1" applyProtection="1"/>
    <xf numFmtId="0" fontId="10" fillId="0" borderId="7" xfId="0" applyFont="1" applyFill="1" applyBorder="1" applyProtection="1">
      <protection locked="0"/>
    </xf>
    <xf numFmtId="0" fontId="6" fillId="0" borderId="0" xfId="4" applyFont="1" applyFill="1" applyBorder="1" applyProtection="1"/>
    <xf numFmtId="169" fontId="6" fillId="0" borderId="0" xfId="6" applyFont="1" applyFill="1" applyBorder="1" applyProtection="1"/>
    <xf numFmtId="169" fontId="9" fillId="0" borderId="0" xfId="6" applyFont="1" applyFill="1" applyBorder="1" applyProtection="1"/>
    <xf numFmtId="0" fontId="23" fillId="0" borderId="1" xfId="4" applyFont="1" applyBorder="1" applyAlignment="1" applyProtection="1">
      <alignment horizontal="center"/>
    </xf>
    <xf numFmtId="0" fontId="9" fillId="0" borderId="0" xfId="4" applyFont="1" applyAlignment="1" applyProtection="1">
      <alignment horizontal="right"/>
    </xf>
    <xf numFmtId="168" fontId="9" fillId="0" borderId="1" xfId="4" applyNumberFormat="1" applyFont="1" applyBorder="1" applyProtection="1"/>
    <xf numFmtId="0" fontId="20" fillId="0" borderId="0" xfId="4" applyFont="1" applyFill="1" applyBorder="1" applyAlignment="1" applyProtection="1">
      <alignment horizontal="right" vertical="center"/>
    </xf>
    <xf numFmtId="0" fontId="21" fillId="0" borderId="0" xfId="4" applyFont="1" applyFill="1" applyBorder="1" applyAlignment="1" applyProtection="1">
      <alignment horizontal="left" vertical="center"/>
    </xf>
    <xf numFmtId="0" fontId="6" fillId="0" borderId="0" xfId="4" applyFont="1" applyFill="1" applyProtection="1"/>
    <xf numFmtId="0" fontId="6" fillId="4" borderId="0" xfId="4" applyFont="1" applyFill="1" applyProtection="1"/>
    <xf numFmtId="169" fontId="6" fillId="4" borderId="0" xfId="6" applyFont="1" applyFill="1" applyBorder="1" applyProtection="1"/>
    <xf numFmtId="164" fontId="27" fillId="4" borderId="0" xfId="1" applyFont="1" applyFill="1" applyBorder="1" applyAlignment="1" applyProtection="1">
      <alignment vertical="center"/>
    </xf>
    <xf numFmtId="164" fontId="28" fillId="4" borderId="0" xfId="1" applyFont="1" applyFill="1" applyBorder="1" applyAlignment="1" applyProtection="1">
      <alignment vertical="center"/>
    </xf>
    <xf numFmtId="164" fontId="9" fillId="0" borderId="0" xfId="4" applyNumberFormat="1" applyFont="1" applyProtection="1"/>
    <xf numFmtId="0" fontId="9" fillId="0" borderId="0" xfId="4" applyFont="1" applyBorder="1" applyAlignment="1" applyProtection="1">
      <alignment horizontal="left" vertical="center"/>
    </xf>
    <xf numFmtId="169" fontId="9" fillId="0" borderId="0" xfId="6" applyFont="1" applyBorder="1" applyProtection="1"/>
    <xf numFmtId="0" fontId="9" fillId="0" borderId="0" xfId="4" applyFont="1" applyFill="1" applyProtection="1"/>
    <xf numFmtId="164" fontId="9" fillId="0" borderId="0" xfId="4" applyNumberFormat="1" applyFont="1" applyFill="1" applyProtection="1"/>
    <xf numFmtId="0" fontId="6" fillId="2" borderId="0" xfId="4" applyFont="1" applyFill="1" applyBorder="1" applyProtection="1"/>
    <xf numFmtId="0" fontId="6" fillId="2" borderId="0" xfId="4" applyFont="1" applyFill="1" applyProtection="1"/>
    <xf numFmtId="43" fontId="6" fillId="0" borderId="0" xfId="4" applyNumberFormat="1" applyFont="1" applyFill="1" applyProtection="1"/>
    <xf numFmtId="0" fontId="6" fillId="0" borderId="0" xfId="0" applyFont="1" applyFill="1" applyBorder="1" applyProtection="1"/>
    <xf numFmtId="164" fontId="6" fillId="2" borderId="0" xfId="4" applyNumberFormat="1" applyFont="1" applyFill="1" applyBorder="1" applyProtection="1"/>
    <xf numFmtId="164" fontId="9" fillId="2" borderId="0" xfId="4" applyNumberFormat="1" applyFont="1" applyFill="1" applyBorder="1" applyProtection="1"/>
    <xf numFmtId="164" fontId="6" fillId="0" borderId="0" xfId="4" applyNumberFormat="1" applyFont="1" applyFill="1" applyBorder="1" applyProtection="1"/>
    <xf numFmtId="164" fontId="9" fillId="0" borderId="0" xfId="4" applyNumberFormat="1" applyFont="1" applyFill="1" applyBorder="1" applyProtection="1"/>
    <xf numFmtId="164" fontId="6" fillId="2" borderId="9" xfId="4" applyNumberFormat="1" applyFont="1" applyFill="1" applyBorder="1" applyProtection="1"/>
    <xf numFmtId="0" fontId="9" fillId="2" borderId="0" xfId="4" applyFont="1" applyFill="1" applyAlignment="1" applyProtection="1">
      <alignment horizontal="right"/>
    </xf>
    <xf numFmtId="0" fontId="6" fillId="2" borderId="0" xfId="4" applyFont="1" applyFill="1" applyAlignment="1" applyProtection="1">
      <alignment horizontal="right"/>
    </xf>
    <xf numFmtId="0" fontId="11" fillId="0" borderId="6" xfId="3" applyFont="1" applyFill="1" applyBorder="1" applyAlignment="1" applyProtection="1">
      <alignment wrapText="1"/>
    </xf>
    <xf numFmtId="0" fontId="10" fillId="0" borderId="6" xfId="3" applyFont="1" applyFill="1" applyBorder="1" applyAlignment="1" applyProtection="1">
      <alignment wrapText="1"/>
    </xf>
    <xf numFmtId="0" fontId="10" fillId="0" borderId="7" xfId="3" applyFont="1" applyFill="1" applyBorder="1" applyAlignment="1" applyProtection="1">
      <alignment wrapText="1"/>
    </xf>
    <xf numFmtId="0" fontId="11" fillId="0" borderId="7" xfId="3" applyFont="1" applyBorder="1" applyAlignment="1" applyProtection="1">
      <alignment horizontal="left" vertical="center" wrapText="1"/>
    </xf>
    <xf numFmtId="0" fontId="11" fillId="0" borderId="7" xfId="3" applyFont="1" applyFill="1" applyBorder="1" applyAlignment="1" applyProtection="1">
      <alignment wrapText="1"/>
    </xf>
    <xf numFmtId="0" fontId="10" fillId="0" borderId="8" xfId="3" applyFont="1" applyFill="1" applyBorder="1" applyAlignment="1" applyProtection="1">
      <alignment wrapText="1"/>
    </xf>
    <xf numFmtId="0" fontId="9" fillId="3" borderId="1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9" fillId="3" borderId="7" xfId="0" applyFont="1" applyFill="1" applyBorder="1" applyAlignment="1" applyProtection="1">
      <alignment wrapText="1"/>
      <protection locked="0"/>
    </xf>
    <xf numFmtId="0" fontId="9" fillId="3" borderId="6" xfId="0" applyFont="1" applyFill="1" applyBorder="1" applyAlignment="1" applyProtection="1">
      <alignment wrapText="1"/>
      <protection locked="0"/>
    </xf>
    <xf numFmtId="170" fontId="0" fillId="0" borderId="1" xfId="0" applyNumberFormat="1" applyBorder="1"/>
    <xf numFmtId="170" fontId="0" fillId="0" borderId="1" xfId="0" applyNumberFormat="1" applyFill="1" applyBorder="1"/>
    <xf numFmtId="170" fontId="0" fillId="7" borderId="1" xfId="0" applyNumberFormat="1" applyFill="1" applyBorder="1"/>
    <xf numFmtId="0" fontId="30" fillId="6" borderId="1" xfId="0" applyFont="1" applyFill="1" applyBorder="1"/>
    <xf numFmtId="170" fontId="0" fillId="6" borderId="1" xfId="0" applyNumberFormat="1" applyFill="1" applyBorder="1"/>
    <xf numFmtId="0" fontId="7" fillId="0" borderId="1" xfId="4" applyFont="1" applyFill="1" applyBorder="1" applyAlignment="1" applyProtection="1">
      <alignment horizontal="left" vertical="center"/>
    </xf>
    <xf numFmtId="168" fontId="6" fillId="0" borderId="4" xfId="4" applyNumberFormat="1" applyFont="1" applyFill="1" applyBorder="1" applyProtection="1"/>
    <xf numFmtId="0" fontId="30" fillId="0" borderId="1" xfId="0" applyFont="1" applyFill="1" applyBorder="1"/>
    <xf numFmtId="0" fontId="25" fillId="0" borderId="0" xfId="4" applyFont="1" applyAlignment="1" applyProtection="1">
      <alignment horizontal="right"/>
    </xf>
    <xf numFmtId="0" fontId="31" fillId="0" borderId="0" xfId="4" applyFont="1" applyAlignment="1" applyProtection="1">
      <alignment horizontal="center"/>
    </xf>
    <xf numFmtId="0" fontId="20" fillId="0" borderId="0" xfId="4" applyFont="1" applyFill="1" applyBorder="1" applyAlignment="1" applyProtection="1">
      <alignment horizontal="left" wrapText="1"/>
    </xf>
    <xf numFmtId="0" fontId="3" fillId="0" borderId="0" xfId="4" applyAlignment="1" applyProtection="1">
      <alignment horizontal="center" vertical="center"/>
    </xf>
    <xf numFmtId="0" fontId="3" fillId="0" borderId="0" xfId="4" applyAlignment="1" applyProtection="1"/>
    <xf numFmtId="0" fontId="13" fillId="0" borderId="0" xfId="0" applyFont="1" applyAlignment="1" applyProtection="1">
      <alignment vertical="center"/>
    </xf>
    <xf numFmtId="0" fontId="3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 wrapText="1"/>
    </xf>
    <xf numFmtId="0" fontId="6" fillId="0" borderId="0" xfId="8" applyFont="1" applyProtection="1"/>
    <xf numFmtId="0" fontId="9" fillId="0" borderId="0" xfId="8" applyFont="1" applyAlignment="1" applyProtection="1">
      <alignment horizontal="center"/>
    </xf>
    <xf numFmtId="0" fontId="8" fillId="0" borderId="0" xfId="8" applyFont="1" applyAlignment="1" applyProtection="1">
      <alignment horizontal="center" vertical="top" wrapText="1"/>
    </xf>
    <xf numFmtId="170" fontId="33" fillId="7" borderId="1" xfId="0" applyNumberFormat="1" applyFont="1" applyFill="1" applyBorder="1"/>
    <xf numFmtId="0" fontId="36" fillId="0" borderId="0" xfId="4" applyFont="1" applyFill="1" applyBorder="1" applyProtection="1"/>
    <xf numFmtId="0" fontId="38" fillId="0" borderId="2" xfId="4" applyFont="1" applyFill="1" applyBorder="1" applyAlignment="1" applyProtection="1">
      <alignment horizontal="left" vertical="center"/>
    </xf>
    <xf numFmtId="0" fontId="39" fillId="0" borderId="4" xfId="4" applyFont="1" applyBorder="1" applyAlignment="1" applyProtection="1"/>
    <xf numFmtId="0" fontId="36" fillId="0" borderId="0" xfId="4" applyFont="1" applyProtection="1"/>
    <xf numFmtId="0" fontId="38" fillId="0" borderId="0" xfId="4" applyFont="1" applyFill="1" applyBorder="1" applyAlignment="1" applyProtection="1">
      <alignment horizontal="right" vertical="center"/>
    </xf>
    <xf numFmtId="169" fontId="36" fillId="0" borderId="0" xfId="6" applyFont="1" applyProtection="1"/>
    <xf numFmtId="169" fontId="36" fillId="0" borderId="0" xfId="6" applyFont="1" applyFill="1" applyBorder="1" applyProtection="1"/>
    <xf numFmtId="169" fontId="19" fillId="0" borderId="1" xfId="6" applyFont="1" applyBorder="1" applyAlignment="1" applyProtection="1">
      <alignment horizontal="center" vertical="center" wrapText="1"/>
    </xf>
    <xf numFmtId="169" fontId="19" fillId="2" borderId="1" xfId="6" applyFont="1" applyFill="1" applyBorder="1" applyAlignment="1" applyProtection="1">
      <alignment horizontal="center" vertical="center" wrapText="1"/>
    </xf>
    <xf numFmtId="169" fontId="19" fillId="0" borderId="0" xfId="6" applyFont="1" applyFill="1" applyBorder="1" applyAlignment="1" applyProtection="1">
      <alignment horizontal="center" vertical="center" wrapText="1"/>
    </xf>
    <xf numFmtId="169" fontId="19" fillId="0" borderId="0" xfId="6" applyFont="1" applyFill="1" applyBorder="1" applyProtection="1"/>
    <xf numFmtId="169" fontId="36" fillId="0" borderId="0" xfId="4" applyNumberFormat="1" applyFont="1" applyProtection="1"/>
    <xf numFmtId="0" fontId="19" fillId="2" borderId="1" xfId="4" applyFont="1" applyFill="1" applyBorder="1" applyProtection="1"/>
    <xf numFmtId="0" fontId="40" fillId="0" borderId="1" xfId="4" applyFont="1" applyBorder="1" applyProtection="1"/>
    <xf numFmtId="0" fontId="36" fillId="0" borderId="0" xfId="4" applyFont="1" applyBorder="1" applyProtection="1"/>
    <xf numFmtId="0" fontId="36" fillId="0" borderId="1" xfId="4" applyFont="1" applyBorder="1" applyAlignment="1" applyProtection="1">
      <alignment horizontal="left" indent="1"/>
    </xf>
    <xf numFmtId="0" fontId="36" fillId="0" borderId="1" xfId="4" applyFont="1" applyFill="1" applyBorder="1" applyAlignment="1" applyProtection="1">
      <alignment horizontal="left" indent="1"/>
    </xf>
    <xf numFmtId="0" fontId="36" fillId="0" borderId="1" xfId="4" applyFont="1" applyBorder="1" applyProtection="1"/>
    <xf numFmtId="169" fontId="36" fillId="0" borderId="0" xfId="6" applyFont="1" applyFill="1" applyProtection="1"/>
    <xf numFmtId="0" fontId="36" fillId="0" borderId="1" xfId="4" applyFont="1" applyFill="1" applyBorder="1" applyProtection="1"/>
    <xf numFmtId="0" fontId="19" fillId="0" borderId="0" xfId="4" applyFont="1" applyFill="1" applyProtection="1"/>
    <xf numFmtId="164" fontId="36" fillId="2" borderId="1" xfId="4" applyNumberFormat="1" applyFont="1" applyFill="1" applyBorder="1" applyProtection="1"/>
    <xf numFmtId="0" fontId="36" fillId="0" borderId="0" xfId="4" applyFont="1" applyFill="1" applyProtection="1"/>
    <xf numFmtId="164" fontId="19" fillId="2" borderId="1" xfId="4" applyNumberFormat="1" applyFont="1" applyFill="1" applyBorder="1" applyProtection="1"/>
    <xf numFmtId="164" fontId="19" fillId="0" borderId="0" xfId="4" applyNumberFormat="1" applyFont="1" applyFill="1" applyBorder="1" applyProtection="1"/>
    <xf numFmtId="169" fontId="8" fillId="2" borderId="1" xfId="6" applyFont="1" applyFill="1" applyBorder="1" applyProtection="1"/>
    <xf numFmtId="0" fontId="42" fillId="9" borderId="1" xfId="4" applyFont="1" applyFill="1" applyBorder="1" applyProtection="1"/>
    <xf numFmtId="0" fontId="42" fillId="10" borderId="1" xfId="4" applyFont="1" applyFill="1" applyBorder="1" applyProtection="1"/>
    <xf numFmtId="49" fontId="37" fillId="8" borderId="1" xfId="4" applyNumberFormat="1" applyFont="1" applyFill="1" applyBorder="1" applyAlignment="1" applyProtection="1">
      <alignment vertical="center"/>
      <protection locked="0"/>
    </xf>
    <xf numFmtId="169" fontId="44" fillId="0" borderId="1" xfId="6" applyFont="1" applyBorder="1" applyProtection="1"/>
    <xf numFmtId="169" fontId="44" fillId="2" borderId="1" xfId="6" applyFont="1" applyFill="1" applyBorder="1" applyProtection="1"/>
    <xf numFmtId="0" fontId="45" fillId="0" borderId="0" xfId="4" applyFont="1" applyProtection="1"/>
    <xf numFmtId="169" fontId="45" fillId="0" borderId="3" xfId="6" applyFont="1" applyFill="1" applyBorder="1" applyProtection="1"/>
    <xf numFmtId="169" fontId="45" fillId="0" borderId="1" xfId="6" applyFont="1" applyBorder="1" applyProtection="1"/>
    <xf numFmtId="169" fontId="45" fillId="2" borderId="1" xfId="6" applyFont="1" applyFill="1" applyBorder="1" applyProtection="1"/>
    <xf numFmtId="0" fontId="45" fillId="0" borderId="0" xfId="4" applyFont="1" applyBorder="1" applyProtection="1"/>
    <xf numFmtId="169" fontId="45" fillId="0" borderId="0" xfId="6" applyFont="1" applyFill="1" applyProtection="1"/>
    <xf numFmtId="169" fontId="44" fillId="0" borderId="1" xfId="6" applyNumberFormat="1" applyFont="1" applyBorder="1" applyProtection="1"/>
    <xf numFmtId="43" fontId="44" fillId="2" borderId="1" xfId="6" applyNumberFormat="1" applyFont="1" applyFill="1" applyBorder="1" applyProtection="1"/>
    <xf numFmtId="169" fontId="45" fillId="0" borderId="0" xfId="6" applyFont="1" applyProtection="1"/>
    <xf numFmtId="170" fontId="45" fillId="8" borderId="1" xfId="6" applyNumberFormat="1" applyFont="1" applyFill="1" applyBorder="1" applyProtection="1">
      <protection locked="0"/>
    </xf>
    <xf numFmtId="14" fontId="6" fillId="8" borderId="1" xfId="4" applyNumberFormat="1" applyFont="1" applyFill="1" applyBorder="1" applyProtection="1">
      <protection locked="0"/>
    </xf>
    <xf numFmtId="170" fontId="45" fillId="11" borderId="1" xfId="6" applyNumberFormat="1" applyFont="1" applyFill="1" applyBorder="1" applyProtection="1">
      <protection locked="0"/>
    </xf>
    <xf numFmtId="0" fontId="45" fillId="8" borderId="1" xfId="4" applyFont="1" applyFill="1" applyBorder="1" applyAlignment="1" applyProtection="1">
      <alignment horizontal="left"/>
      <protection locked="0"/>
    </xf>
    <xf numFmtId="14" fontId="45" fillId="8" borderId="1" xfId="4" applyNumberFormat="1" applyFont="1" applyFill="1" applyBorder="1" applyProtection="1">
      <protection locked="0"/>
    </xf>
    <xf numFmtId="0" fontId="45" fillId="8" borderId="1" xfId="4" applyFont="1" applyFill="1" applyBorder="1" applyProtection="1">
      <protection locked="0"/>
    </xf>
    <xf numFmtId="170" fontId="45" fillId="2" borderId="1" xfId="6" applyNumberFormat="1" applyFont="1" applyFill="1" applyBorder="1" applyProtection="1"/>
    <xf numFmtId="0" fontId="45" fillId="8" borderId="1" xfId="4" applyFont="1" applyFill="1" applyBorder="1" applyAlignment="1" applyProtection="1">
      <alignment horizontal="center"/>
      <protection locked="0"/>
    </xf>
    <xf numFmtId="166" fontId="6" fillId="8" borderId="1" xfId="4" applyNumberFormat="1" applyFont="1" applyFill="1" applyBorder="1" applyAlignment="1" applyProtection="1">
      <alignment horizontal="center" vertical="center"/>
      <protection locked="0"/>
    </xf>
    <xf numFmtId="0" fontId="10" fillId="0" borderId="1" xfId="4" applyFont="1" applyBorder="1" applyAlignment="1" applyProtection="1">
      <alignment horizontal="center"/>
    </xf>
    <xf numFmtId="0" fontId="10" fillId="8" borderId="1" xfId="4" applyFont="1" applyFill="1" applyBorder="1" applyAlignment="1" applyProtection="1">
      <alignment horizontal="center" vertical="center"/>
    </xf>
    <xf numFmtId="166" fontId="10" fillId="8" borderId="1" xfId="4" applyNumberFormat="1" applyFont="1" applyFill="1" applyBorder="1" applyAlignment="1" applyProtection="1">
      <alignment horizontal="center" vertical="center"/>
      <protection locked="0"/>
    </xf>
    <xf numFmtId="0" fontId="10" fillId="8" borderId="1" xfId="4" applyFont="1" applyFill="1" applyBorder="1" applyAlignment="1" applyProtection="1">
      <alignment horizontal="center" vertical="center"/>
      <protection locked="0"/>
    </xf>
    <xf numFmtId="170" fontId="25" fillId="0" borderId="0" xfId="4" applyNumberFormat="1" applyFont="1" applyProtection="1"/>
    <xf numFmtId="0" fontId="31" fillId="0" borderId="0" xfId="4" applyFont="1" applyFill="1" applyBorder="1" applyAlignment="1" applyProtection="1">
      <alignment horizontal="right" vertical="center" wrapText="1"/>
    </xf>
    <xf numFmtId="170" fontId="48" fillId="0" borderId="0" xfId="4" applyNumberFormat="1" applyFont="1" applyFill="1" applyBorder="1" applyAlignment="1" applyProtection="1">
      <alignment horizontal="left" vertical="center" wrapText="1"/>
    </xf>
    <xf numFmtId="0" fontId="19" fillId="0" borderId="1" xfId="4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center" vertical="center" wrapText="1"/>
    </xf>
    <xf numFmtId="0" fontId="19" fillId="0" borderId="1" xfId="4" applyFont="1" applyBorder="1" applyAlignment="1" applyProtection="1">
      <alignment horizontal="center" wrapText="1"/>
    </xf>
    <xf numFmtId="49" fontId="22" fillId="8" borderId="1" xfId="4" applyNumberFormat="1" applyFont="1" applyFill="1" applyBorder="1" applyAlignment="1" applyProtection="1">
      <alignment vertical="center"/>
      <protection locked="0"/>
    </xf>
    <xf numFmtId="0" fontId="6" fillId="8" borderId="1" xfId="4" applyFont="1" applyFill="1" applyBorder="1" applyAlignment="1" applyProtection="1">
      <alignment horizontal="center"/>
      <protection locked="0"/>
    </xf>
    <xf numFmtId="0" fontId="6" fillId="8" borderId="2" xfId="4" applyFont="1" applyFill="1" applyBorder="1" applyAlignment="1" applyProtection="1">
      <alignment horizontal="center"/>
      <protection locked="0"/>
    </xf>
    <xf numFmtId="0" fontId="6" fillId="8" borderId="2" xfId="4" applyFont="1" applyFill="1" applyBorder="1" applyAlignment="1" applyProtection="1">
      <alignment horizontal="center" vertical="center"/>
      <protection locked="0"/>
    </xf>
    <xf numFmtId="168" fontId="6" fillId="8" borderId="4" xfId="4" applyNumberFormat="1" applyFont="1" applyFill="1" applyBorder="1" applyProtection="1">
      <protection locked="0"/>
    </xf>
    <xf numFmtId="166" fontId="6" fillId="8" borderId="1" xfId="4" applyNumberFormat="1" applyFont="1" applyFill="1" applyBorder="1" applyProtection="1">
      <protection locked="0"/>
    </xf>
    <xf numFmtId="0" fontId="49" fillId="0" borderId="10" xfId="3" applyFont="1" applyFill="1" applyBorder="1" applyAlignment="1" applyProtection="1">
      <alignment wrapText="1"/>
    </xf>
    <xf numFmtId="164" fontId="36" fillId="0" borderId="0" xfId="4" applyNumberFormat="1" applyFont="1" applyFill="1" applyBorder="1" applyProtection="1"/>
    <xf numFmtId="0" fontId="36" fillId="0" borderId="1" xfId="4" applyFont="1" applyFill="1" applyBorder="1" applyAlignment="1" applyProtection="1">
      <alignment horizontal="left" wrapText="1" indent="1"/>
    </xf>
    <xf numFmtId="0" fontId="29" fillId="0" borderId="0" xfId="0" applyFont="1"/>
    <xf numFmtId="0" fontId="24" fillId="0" borderId="0" xfId="4" applyFont="1" applyBorder="1" applyAlignment="1" applyProtection="1">
      <alignment horizontal="left" textRotation="90" wrapText="1"/>
    </xf>
    <xf numFmtId="0" fontId="38" fillId="0" borderId="2" xfId="4" applyFont="1" applyFill="1" applyBorder="1" applyAlignment="1" applyProtection="1">
      <alignment horizontal="left" vertical="center"/>
    </xf>
    <xf numFmtId="49" fontId="36" fillId="0" borderId="0" xfId="4" applyNumberFormat="1" applyFont="1" applyProtection="1"/>
    <xf numFmtId="0" fontId="38" fillId="0" borderId="11" xfId="4" applyFont="1" applyFill="1" applyBorder="1" applyAlignment="1" applyProtection="1">
      <alignment horizontal="left" vertical="center"/>
    </xf>
    <xf numFmtId="0" fontId="39" fillId="0" borderId="12" xfId="4" applyFont="1" applyBorder="1" applyAlignment="1" applyProtection="1"/>
    <xf numFmtId="49" fontId="37" fillId="8" borderId="8" xfId="4" applyNumberFormat="1" applyFont="1" applyFill="1" applyBorder="1" applyAlignment="1" applyProtection="1">
      <alignment vertical="center"/>
      <protection locked="0"/>
    </xf>
    <xf numFmtId="0" fontId="38" fillId="0" borderId="13" xfId="4" applyFont="1" applyFill="1" applyBorder="1" applyAlignment="1" applyProtection="1">
      <alignment horizontal="left" vertical="center"/>
    </xf>
    <xf numFmtId="0" fontId="39" fillId="0" borderId="14" xfId="4" applyFont="1" applyBorder="1" applyAlignment="1" applyProtection="1"/>
    <xf numFmtId="0" fontId="11" fillId="3" borderId="7" xfId="0" applyFont="1" applyFill="1" applyBorder="1" applyAlignment="1" applyProtection="1">
      <alignment wrapText="1"/>
      <protection locked="0"/>
    </xf>
    <xf numFmtId="0" fontId="6" fillId="0" borderId="0" xfId="4" applyFont="1" applyBorder="1" applyAlignment="1" applyProtection="1">
      <alignment vertical="center" wrapText="1"/>
    </xf>
    <xf numFmtId="0" fontId="6" fillId="8" borderId="1" xfId="4" applyFont="1" applyFill="1" applyBorder="1" applyProtection="1">
      <protection locked="0"/>
    </xf>
    <xf numFmtId="0" fontId="55" fillId="0" borderId="4" xfId="4" applyFont="1" applyBorder="1" applyAlignment="1" applyProtection="1">
      <alignment wrapText="1"/>
    </xf>
    <xf numFmtId="0" fontId="55" fillId="0" borderId="12" xfId="4" applyFont="1" applyBorder="1" applyAlignment="1" applyProtection="1">
      <alignment wrapText="1"/>
    </xf>
    <xf numFmtId="168" fontId="6" fillId="0" borderId="0" xfId="4" applyNumberFormat="1" applyFont="1" applyFill="1" applyBorder="1" applyProtection="1"/>
    <xf numFmtId="0" fontId="58" fillId="0" borderId="0" xfId="4" applyFont="1" applyBorder="1" applyAlignment="1" applyProtection="1">
      <alignment horizontal="left" vertical="center" wrapText="1"/>
    </xf>
    <xf numFmtId="49" fontId="36" fillId="0" borderId="1" xfId="4" applyNumberFormat="1" applyFont="1" applyBorder="1" applyAlignment="1" applyProtection="1">
      <alignment horizontal="left" vertical="center"/>
    </xf>
    <xf numFmtId="14" fontId="36" fillId="0" borderId="1" xfId="4" applyNumberFormat="1" applyFont="1" applyBorder="1" applyAlignment="1" applyProtection="1">
      <alignment horizontal="left" vertical="center"/>
    </xf>
    <xf numFmtId="0" fontId="29" fillId="0" borderId="1" xfId="0" applyFont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8" fillId="0" borderId="0" xfId="4" applyFont="1" applyFill="1" applyBorder="1" applyAlignment="1" applyProtection="1">
      <alignment vertical="center" wrapText="1"/>
    </xf>
    <xf numFmtId="0" fontId="20" fillId="0" borderId="5" xfId="4" applyFont="1" applyFill="1" applyBorder="1" applyAlignment="1" applyProtection="1">
      <alignment horizontal="left" wrapText="1"/>
    </xf>
    <xf numFmtId="0" fontId="20" fillId="0" borderId="0" xfId="4" applyFont="1" applyFill="1" applyBorder="1" applyAlignment="1" applyProtection="1">
      <alignment horizontal="left" wrapText="1"/>
    </xf>
    <xf numFmtId="0" fontId="6" fillId="8" borderId="6" xfId="4" applyFont="1" applyFill="1" applyBorder="1" applyAlignment="1" applyProtection="1">
      <alignment horizontal="left" vertical="top" wrapText="1"/>
      <protection locked="0"/>
    </xf>
    <xf numFmtId="0" fontId="3" fillId="8" borderId="7" xfId="4" applyFill="1" applyBorder="1" applyAlignment="1" applyProtection="1">
      <alignment horizontal="left" vertical="top" wrapText="1"/>
      <protection locked="0"/>
    </xf>
    <xf numFmtId="0" fontId="3" fillId="8" borderId="8" xfId="4" applyFill="1" applyBorder="1" applyAlignment="1" applyProtection="1">
      <alignment horizontal="left" vertical="top" wrapText="1"/>
      <protection locked="0"/>
    </xf>
    <xf numFmtId="0" fontId="18" fillId="9" borderId="0" xfId="4" applyFont="1" applyFill="1" applyBorder="1" applyAlignment="1" applyProtection="1">
      <alignment horizontal="center" vertical="center" wrapText="1"/>
    </xf>
    <xf numFmtId="0" fontId="24" fillId="0" borderId="0" xfId="4" applyFont="1" applyBorder="1" applyAlignment="1" applyProtection="1">
      <alignment horizontal="left" textRotation="90" wrapText="1"/>
    </xf>
    <xf numFmtId="0" fontId="58" fillId="0" borderId="0" xfId="4" applyFont="1" applyBorder="1" applyAlignment="1" applyProtection="1">
      <alignment horizontal="left" vertical="center" wrapText="1"/>
    </xf>
    <xf numFmtId="0" fontId="18" fillId="10" borderId="0" xfId="4" applyFont="1" applyFill="1" applyAlignment="1" applyProtection="1">
      <alignment horizontal="center" wrapText="1"/>
    </xf>
    <xf numFmtId="0" fontId="17" fillId="10" borderId="0" xfId="4" applyFont="1" applyFill="1" applyAlignment="1" applyProtection="1">
      <alignment horizontal="center"/>
    </xf>
    <xf numFmtId="0" fontId="19" fillId="2" borderId="0" xfId="4" applyFont="1" applyFill="1" applyBorder="1" applyAlignment="1" applyProtection="1">
      <alignment horizontal="center" vertical="center" wrapText="1"/>
    </xf>
    <xf numFmtId="0" fontId="3" fillId="0" borderId="0" xfId="4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center" vertical="center"/>
    </xf>
    <xf numFmtId="0" fontId="3" fillId="0" borderId="0" xfId="4" applyAlignment="1" applyProtection="1"/>
    <xf numFmtId="0" fontId="26" fillId="0" borderId="9" xfId="4" applyFont="1" applyFill="1" applyBorder="1" applyAlignment="1" applyProtection="1">
      <alignment horizontal="left" vertical="center" wrapText="1"/>
    </xf>
    <xf numFmtId="0" fontId="19" fillId="0" borderId="2" xfId="4" applyFont="1" applyBorder="1" applyAlignment="1" applyProtection="1">
      <alignment horizontal="center" vertical="center" wrapText="1"/>
    </xf>
    <xf numFmtId="0" fontId="19" fillId="0" borderId="4" xfId="4" applyFont="1" applyBorder="1" applyAlignment="1" applyProtection="1">
      <alignment horizontal="center" vertical="center" wrapText="1"/>
    </xf>
    <xf numFmtId="0" fontId="45" fillId="8" borderId="2" xfId="4" applyFont="1" applyFill="1" applyBorder="1" applyAlignment="1" applyProtection="1">
      <alignment horizontal="center"/>
      <protection locked="0"/>
    </xf>
    <xf numFmtId="0" fontId="45" fillId="8" borderId="4" xfId="4" applyFont="1" applyFill="1" applyBorder="1" applyAlignment="1" applyProtection="1">
      <alignment horizontal="center"/>
      <protection locked="0"/>
    </xf>
    <xf numFmtId="0" fontId="8" fillId="0" borderId="0" xfId="4" applyFont="1" applyFill="1" applyBorder="1" applyAlignment="1" applyProtection="1">
      <alignment horizontal="left" vertical="center" wrapText="1"/>
    </xf>
    <xf numFmtId="0" fontId="10" fillId="8" borderId="1" xfId="4" applyFont="1" applyFill="1" applyBorder="1" applyAlignment="1" applyProtection="1">
      <alignment horizontal="left" vertical="top" wrapText="1"/>
      <protection locked="0"/>
    </xf>
    <xf numFmtId="0" fontId="43" fillId="8" borderId="1" xfId="4" applyFont="1" applyFill="1" applyBorder="1" applyAlignment="1" applyProtection="1">
      <alignment horizontal="left" vertical="top" wrapText="1"/>
      <protection locked="0"/>
    </xf>
    <xf numFmtId="166" fontId="6" fillId="8" borderId="1" xfId="4" applyNumberFormat="1" applyFont="1" applyFill="1" applyBorder="1" applyAlignment="1" applyProtection="1">
      <alignment horizontal="center"/>
      <protection locked="0"/>
    </xf>
    <xf numFmtId="0" fontId="18" fillId="2" borderId="0" xfId="4" applyFont="1" applyFill="1" applyBorder="1" applyAlignment="1" applyProtection="1">
      <alignment horizontal="center"/>
    </xf>
    <xf numFmtId="0" fontId="38" fillId="0" borderId="2" xfId="4" applyFont="1" applyFill="1" applyBorder="1" applyAlignment="1" applyProtection="1">
      <alignment horizontal="left" vertical="center"/>
    </xf>
    <xf numFmtId="0" fontId="39" fillId="0" borderId="4" xfId="4" applyFont="1" applyBorder="1" applyAlignment="1" applyProtection="1"/>
    <xf numFmtId="0" fontId="42" fillId="10" borderId="6" xfId="4" applyFont="1" applyFill="1" applyBorder="1" applyAlignment="1" applyProtection="1">
      <alignment horizontal="center" vertical="center"/>
    </xf>
    <xf numFmtId="0" fontId="46" fillId="10" borderId="8" xfId="4" applyFont="1" applyFill="1" applyBorder="1" applyAlignment="1" applyProtection="1">
      <alignment vertical="center"/>
    </xf>
    <xf numFmtId="0" fontId="42" fillId="9" borderId="6" xfId="4" applyFont="1" applyFill="1" applyBorder="1" applyAlignment="1" applyProtection="1">
      <alignment horizontal="center" vertical="center"/>
    </xf>
    <xf numFmtId="0" fontId="46" fillId="9" borderId="8" xfId="4" applyFont="1" applyFill="1" applyBorder="1" applyAlignment="1" applyProtection="1">
      <alignment vertical="center"/>
    </xf>
    <xf numFmtId="0" fontId="41" fillId="5" borderId="1" xfId="4" applyFont="1" applyFill="1" applyBorder="1" applyAlignment="1" applyProtection="1">
      <alignment horizontal="left" vertical="center"/>
    </xf>
    <xf numFmtId="0" fontId="19" fillId="2" borderId="0" xfId="4" applyFont="1" applyFill="1" applyBorder="1" applyAlignment="1" applyProtection="1">
      <alignment horizontal="center"/>
    </xf>
    <xf numFmtId="0" fontId="29" fillId="6" borderId="5" xfId="0" applyFont="1" applyFill="1" applyBorder="1" applyAlignment="1">
      <alignment horizontal="center" textRotation="90" wrapText="1"/>
    </xf>
  </cellXfs>
  <cellStyles count="9">
    <cellStyle name="Euro" xfId="1" xr:uid="{00000000-0005-0000-0000-000000000000}"/>
    <cellStyle name="Euro 2" xfId="2" xr:uid="{00000000-0005-0000-0000-000001000000}"/>
    <cellStyle name="Migliaia 2" xfId="6" xr:uid="{00000000-0005-0000-0000-000002000000}"/>
    <cellStyle name="Normale" xfId="0" builtinId="0"/>
    <cellStyle name="Normale 2" xfId="3" xr:uid="{00000000-0005-0000-0000-000004000000}"/>
    <cellStyle name="Normale 2 2" xfId="7" xr:uid="{00000000-0005-0000-0000-000005000000}"/>
    <cellStyle name="Normale 2 3" xfId="8" xr:uid="{00000000-0005-0000-0000-000006000000}"/>
    <cellStyle name="Normale 3" xfId="4" xr:uid="{00000000-0005-0000-0000-000007000000}"/>
    <cellStyle name="Valuta 2" xfId="5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174624</xdr:colOff>
      <xdr:row>0</xdr:row>
      <xdr:rowOff>1</xdr:rowOff>
    </xdr:from>
    <xdr:ext cx="8969375" cy="174624"/>
    <xdr:pic>
      <xdr:nvPicPr>
        <xdr:cNvPr id="2" name="Immagine 1" descr="Macintosh HD:Users:lauracamillucci:.dropbox-two:Dropbox:Agesci - logo:TEMPLATE CONTENUTI:Template 1 step:Template 2 step:Utili per Word:utiliAgesci-26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4" y="1"/>
          <a:ext cx="8969375" cy="1746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155575</xdr:colOff>
      <xdr:row>0</xdr:row>
      <xdr:rowOff>180975</xdr:rowOff>
    </xdr:from>
    <xdr:ext cx="772306" cy="78105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575" y="180975"/>
          <a:ext cx="772306" cy="78105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</xdr:rowOff>
    </xdr:from>
    <xdr:to>
      <xdr:col>3</xdr:col>
      <xdr:colOff>8659</xdr:colOff>
      <xdr:row>0</xdr:row>
      <xdr:rowOff>181841</xdr:rowOff>
    </xdr:to>
    <xdr:pic>
      <xdr:nvPicPr>
        <xdr:cNvPr id="2" name="Immagine 1" descr="Macintosh HD:Users:lauracamillucci:.dropbox-two:Dropbox:Agesci - logo:TEMPLATE CONTENUTI:Template 1 step:Template 2 step:Utili per Word:utiliAgesci-26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842" y="1"/>
          <a:ext cx="4087090" cy="1818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78252</xdr:colOff>
      <xdr:row>0</xdr:row>
      <xdr:rowOff>0</xdr:rowOff>
    </xdr:from>
    <xdr:to>
      <xdr:col>3</xdr:col>
      <xdr:colOff>914794</xdr:colOff>
      <xdr:row>1</xdr:row>
      <xdr:rowOff>562841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1934" y="0"/>
          <a:ext cx="836542" cy="848591"/>
        </a:xfrm>
        <a:prstGeom prst="rect">
          <a:avLst/>
        </a:prstGeom>
      </xdr:spPr>
    </xdr:pic>
    <xdr:clientData/>
  </xdr:twoCellAnchor>
  <xdr:twoCellAnchor>
    <xdr:from>
      <xdr:col>5</xdr:col>
      <xdr:colOff>43296</xdr:colOff>
      <xdr:row>21</xdr:row>
      <xdr:rowOff>458934</xdr:rowOff>
    </xdr:from>
    <xdr:to>
      <xdr:col>11</xdr:col>
      <xdr:colOff>92651</xdr:colOff>
      <xdr:row>40</xdr:row>
      <xdr:rowOff>8660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870864" y="3333752"/>
          <a:ext cx="3686173" cy="318654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APPROFONDIMENTI: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it-IT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QUOTA GESTIONE ORGANIZZATIVA VERSATA DA AGESCI VENETO: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(solo per ROSS - CFM)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Tale quota è per supportare le spese organizzative del campo.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L'importo fa quindi parte delle entrate del campo.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it-IT" sz="10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 importi spettanti si veda Delibera di riferimento.</a:t>
          </a:r>
        </a:p>
        <a:p>
          <a:endParaRPr lang="it-IT" sz="10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it-IT" sz="1000" b="1">
            <a:solidFill>
              <a:schemeClr val="dk1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it-IT" sz="1000" b="1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ANTICIPO</a:t>
          </a:r>
          <a:r>
            <a:rPr lang="it-IT" sz="10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VERSATO DA AGESCI VENETO:</a:t>
          </a:r>
        </a:p>
        <a:p>
          <a:r>
            <a:rPr lang="it-IT" sz="10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(solo per CFT - </a:t>
          </a:r>
          <a:r>
            <a:rPr lang="it-IT" sz="1000" b="1" baseline="0">
              <a:solidFill>
                <a:srgbClr val="FF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CFM</a:t>
          </a:r>
          <a:r>
            <a:rPr lang="it-IT" sz="1000" b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- CCG - CAM - Specialità - Piccole Orme - EPPPI)</a:t>
          </a:r>
        </a:p>
        <a:p>
          <a:r>
            <a:rPr lang="it-IT" sz="1000" b="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 gli eventi che prevedono l'acquisizione delle quote iscrizione per la gestione del campo, tale quota è anticipata per far fronte alle spese pre-campo. Trattandosi di anticipo lo stesso importo deve poi essere restituito ad AGESCI VENETO e non è una quota incamerata dal campo. </a:t>
          </a:r>
        </a:p>
        <a:p>
          <a:r>
            <a:rPr lang="it-IT" sz="1000" b="0" i="1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Invece, per le quote iscrizione spettanti si vedano importi secondo Delibera di riferimento.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12</xdr:col>
      <xdr:colOff>469446</xdr:colOff>
      <xdr:row>0</xdr:row>
      <xdr:rowOff>158751</xdr:rowOff>
    </xdr:to>
    <xdr:pic>
      <xdr:nvPicPr>
        <xdr:cNvPr id="2" name="Immagine 1" descr="Macintosh HD:Users:lauracamillucci:.dropbox-two:Dropbox:Agesci - logo:TEMPLATE CONTENUTI:Template 1 step:Template 2 step:Utili per Word:utiliAgesci-26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625" y="1"/>
          <a:ext cx="17922875" cy="158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130641</xdr:colOff>
      <xdr:row>0</xdr:row>
      <xdr:rowOff>0</xdr:rowOff>
    </xdr:from>
    <xdr:to>
      <xdr:col>13</xdr:col>
      <xdr:colOff>28034</xdr:colOff>
      <xdr:row>2</xdr:row>
      <xdr:rowOff>3401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65498" y="0"/>
          <a:ext cx="985965" cy="996722"/>
        </a:xfrm>
        <a:prstGeom prst="rect">
          <a:avLst/>
        </a:prstGeom>
      </xdr:spPr>
    </xdr:pic>
    <xdr:clientData/>
  </xdr:twoCellAnchor>
  <xdr:twoCellAnchor>
    <xdr:from>
      <xdr:col>13</xdr:col>
      <xdr:colOff>258536</xdr:colOff>
      <xdr:row>5</xdr:row>
      <xdr:rowOff>27215</xdr:rowOff>
    </xdr:from>
    <xdr:to>
      <xdr:col>16</xdr:col>
      <xdr:colOff>451681</xdr:colOff>
      <xdr:row>15</xdr:row>
      <xdr:rowOff>254000</xdr:rowOff>
    </xdr:to>
    <xdr:sp macro="" textlink="" fLocksText="0">
      <xdr:nvSpPr>
        <xdr:cNvPr id="4" name="CasellaDiTesto 5">
          <a:extLst>
            <a:ext uri="{FF2B5EF4-FFF2-40B4-BE49-F238E27FC236}">
              <a16:creationId xmlns:a16="http://schemas.microsoft.com/office/drawing/2014/main" id="{EE58FB28-F88B-49C6-8A81-64D5072C1CAE}"/>
            </a:ext>
          </a:extLst>
        </xdr:cNvPr>
        <xdr:cNvSpPr>
          <a:spLocks noChangeArrowheads="1"/>
        </xdr:cNvSpPr>
      </xdr:nvSpPr>
      <xdr:spPr bwMode="auto">
        <a:xfrm>
          <a:off x="19001619" y="1963965"/>
          <a:ext cx="2002895" cy="2872618"/>
        </a:xfrm>
        <a:prstGeom prst="rect">
          <a:avLst/>
        </a:prstGeom>
        <a:noFill/>
        <a:ln w="9360" cap="flat">
          <a:solidFill>
            <a:srgbClr val="BCBCBC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lnSpc>
              <a:spcPts val="1100"/>
            </a:lnSpc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APPROFONDIMENTI: </a:t>
          </a:r>
        </a:p>
        <a:p>
          <a:pPr algn="l" rtl="0">
            <a:lnSpc>
              <a:spcPts val="1100"/>
            </a:lnSpc>
            <a:defRPr sz="1000"/>
          </a:pPr>
          <a:endParaRPr lang="it-IT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lnSpc>
              <a:spcPts val="1100"/>
            </a:lnSpc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SPESE VARIE VIAGGI: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Rientrano in tali spese l'acquisto di biglietti treno/autobus..., carburante e pedaggi.</a:t>
          </a:r>
          <a:endParaRPr lang="it-IT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lnSpc>
              <a:spcPts val="1100"/>
            </a:lnSpc>
            <a:defRPr sz="1000"/>
          </a:pPr>
          <a:endParaRPr lang="it-IT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lnSpc>
              <a:spcPts val="1100"/>
            </a:lnSpc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RIMBORSI KM:</a:t>
          </a:r>
        </a:p>
        <a:p>
          <a:pPr algn="l" rtl="0">
            <a:lnSpc>
              <a:spcPts val="1100"/>
            </a:lnSpc>
            <a:defRPr sz="1000"/>
          </a:pPr>
          <a:r>
            <a:rPr lang="it-IT" sz="10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Il rimborso chilometrico  di € 0,20 €/km deve intendersi </a:t>
          </a:r>
          <a:r>
            <a:rPr lang="it-IT" sz="1000" b="0" i="1" u="sng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omnicomprensivo</a:t>
          </a:r>
          <a:r>
            <a:rPr lang="it-IT" sz="1000" b="0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con la sola esclusione per eventuali spese di pedaggi autostradali e/o traghettamento eventualmente da rendicontare in sezione separata. </a:t>
          </a:r>
          <a:r>
            <a:rPr lang="it-IT" sz="10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Le spese per rimborsi km vanno autocertificati con firma del responsabile.</a:t>
          </a:r>
          <a:endParaRPr lang="it-IT" sz="1000" b="0" i="1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6</xdr:col>
      <xdr:colOff>295275</xdr:colOff>
      <xdr:row>0</xdr:row>
      <xdr:rowOff>180975</xdr:rowOff>
    </xdr:to>
    <xdr:pic>
      <xdr:nvPicPr>
        <xdr:cNvPr id="2" name="Immagine 1" descr="Macintosh HD:Users:lauracamillucci:.dropbox-two:Dropbox:Agesci - logo:TEMPLATE CONTENUTI:Template 1 step:Template 2 step:Utili per Word:utiliAgesci-26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1382375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414078</xdr:colOff>
      <xdr:row>0</xdr:row>
      <xdr:rowOff>23813</xdr:rowOff>
    </xdr:from>
    <xdr:to>
      <xdr:col>8</xdr:col>
      <xdr:colOff>43041</xdr:colOff>
      <xdr:row>3</xdr:row>
      <xdr:rowOff>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0422" y="23813"/>
          <a:ext cx="1021994" cy="916781"/>
        </a:xfrm>
        <a:prstGeom prst="rect">
          <a:avLst/>
        </a:prstGeom>
      </xdr:spPr>
    </xdr:pic>
    <xdr:clientData/>
  </xdr:twoCellAnchor>
  <xdr:twoCellAnchor>
    <xdr:from>
      <xdr:col>5</xdr:col>
      <xdr:colOff>3870325</xdr:colOff>
      <xdr:row>36</xdr:row>
      <xdr:rowOff>184149</xdr:rowOff>
    </xdr:from>
    <xdr:to>
      <xdr:col>7</xdr:col>
      <xdr:colOff>990600</xdr:colOff>
      <xdr:row>47</xdr:row>
      <xdr:rowOff>243416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11056408" y="11296649"/>
          <a:ext cx="2560109" cy="35517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NOTA:</a:t>
          </a:r>
          <a:r>
            <a:rPr lang="it-IT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1) </a:t>
          </a:r>
          <a:r>
            <a:rPr lang="it-IT" sz="1100" b="0" i="0" u="sng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Premesso che le spese dell'evento devono essere coperte dalle quote di competenza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</a:t>
          </a:r>
        </a:p>
        <a:p>
          <a:r>
            <a:rPr lang="it-IT" sz="1100" b="0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in caso di bilancio negativo, la Segreteria al ricevimento del rendiconto, provvederà a far richiesta di contributo per la copertura delle maggiori spese al Comitato Regionale.</a:t>
          </a:r>
        </a:p>
        <a:p>
          <a:r>
            <a:rPr lang="it-IT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2) </a:t>
          </a:r>
          <a:r>
            <a:rPr lang="it-IT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 caso di bilancio positivo o eventuale avanzo di cassa per anticipi il tesoriere dell'evento dovrà provvedere al bonifico entro 30 giorni.</a:t>
          </a:r>
        </a:p>
        <a:p>
          <a:r>
            <a:rPr lang="it-IT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) Il rendiconto, con le pezze giustificative, deve essere consegnato in Segreteria Regionale entro </a:t>
          </a:r>
          <a:r>
            <a:rPr lang="it-IT" sz="1100" b="1" i="0" u="sng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30 giorni</a:t>
          </a:r>
          <a:r>
            <a:rPr lang="it-IT" sz="1100" b="0" i="0" u="none" strike="noStrike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dalla conclusione dell'evento</a:t>
          </a:r>
          <a:r>
            <a:rPr lang="it-IT" sz="1100" b="0" i="0" u="none" strike="noStrike" baseline="0">
              <a:solidFill>
                <a:schemeClr val="dk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(entro 90 giorni solo per eventi di formazione con giudizi).</a:t>
          </a:r>
          <a:endParaRPr lang="it-IT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ulia\Desktop\Format%20Bilancio%20CF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iulia\OneDrive%20-%20AGESCI\Organizzazione\MODELLO%20RENDCONTO%20IN%20LAVORAZIONE\Format%20Bilancio%20CF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e istruzioni"/>
      <sheetName val="CONVALIDA_DATI"/>
      <sheetName val="ENTRATE_CAMPO"/>
      <sheetName val="USCITE_CAMPO"/>
      <sheetName val="BILANCIO_CFA"/>
      <sheetName val="DareAvere Segreteria-Consuntivo"/>
      <sheetName val="AMMINISTRAZIONE"/>
      <sheetName val="Statistiche ad uso Segrete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 e istruzioni"/>
      <sheetName val="CONVALIDA_DATI"/>
      <sheetName val="ENTRATE_CAMPO"/>
      <sheetName val="USCITE_CAMPO"/>
      <sheetName val="BILANCIO_CFA"/>
      <sheetName val="DareAvere Segreteria-Consuntivo"/>
      <sheetName val="Foglio2"/>
      <sheetName val="AMMINISTRAZIONE"/>
      <sheetName val="Statistiche ad uso Segreteria"/>
      <sheetName val="Fogli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5">
    <pageSetUpPr fitToPage="1"/>
  </sheetPr>
  <dimension ref="B1:L73"/>
  <sheetViews>
    <sheetView showGridLines="0" topLeftCell="B1" zoomScaleNormal="100" workbookViewId="0">
      <selection activeCell="B3" sqref="B3"/>
    </sheetView>
  </sheetViews>
  <sheetFormatPr defaultColWidth="9.140625" defaultRowHeight="14.25" x14ac:dyDescent="0.2"/>
  <cols>
    <col min="1" max="1" width="2.7109375" style="81" customWidth="1"/>
    <col min="2" max="2" width="134.7109375" style="81" customWidth="1"/>
    <col min="3" max="3" width="2.7109375" style="81" customWidth="1"/>
    <col min="4" max="16384" width="9.140625" style="81"/>
  </cols>
  <sheetData>
    <row r="1" spans="2:2" ht="37.5" customHeight="1" x14ac:dyDescent="0.2"/>
    <row r="3" spans="2:2" ht="18" x14ac:dyDescent="0.2">
      <c r="B3" s="83" t="s">
        <v>0</v>
      </c>
    </row>
    <row r="4" spans="2:2" x14ac:dyDescent="0.2">
      <c r="B4" s="82"/>
    </row>
    <row r="5" spans="2:2" ht="15.75" customHeight="1" x14ac:dyDescent="0.2">
      <c r="B5" s="1" t="s">
        <v>147</v>
      </c>
    </row>
    <row r="6" spans="2:2" ht="15.75" customHeight="1" x14ac:dyDescent="0.2">
      <c r="B6" s="2"/>
    </row>
    <row r="7" spans="2:2" ht="15.75" customHeight="1" x14ac:dyDescent="0.2">
      <c r="B7" s="3" t="s">
        <v>1</v>
      </c>
    </row>
    <row r="8" spans="2:2" ht="15.75" customHeight="1" x14ac:dyDescent="0.2">
      <c r="B8" s="58" t="s">
        <v>126</v>
      </c>
    </row>
    <row r="9" spans="2:2" ht="15.75" customHeight="1" x14ac:dyDescent="0.2">
      <c r="B9" s="57" t="s">
        <v>146</v>
      </c>
    </row>
    <row r="10" spans="2:2" ht="15.75" customHeight="1" x14ac:dyDescent="0.2">
      <c r="B10" s="57" t="s">
        <v>170</v>
      </c>
    </row>
    <row r="11" spans="2:2" ht="25.5" x14ac:dyDescent="0.2">
      <c r="B11" s="57" t="s">
        <v>169</v>
      </c>
    </row>
    <row r="12" spans="2:2" ht="25.5" x14ac:dyDescent="0.2">
      <c r="B12" s="57" t="s">
        <v>176</v>
      </c>
    </row>
    <row r="13" spans="2:2" ht="15.75" customHeight="1" x14ac:dyDescent="0.2">
      <c r="B13" s="57" t="s">
        <v>175</v>
      </c>
    </row>
    <row r="14" spans="2:2" ht="15.75" customHeight="1" x14ac:dyDescent="0.2">
      <c r="B14" s="57" t="s">
        <v>174</v>
      </c>
    </row>
    <row r="15" spans="2:2" ht="15.75" customHeight="1" x14ac:dyDescent="0.2">
      <c r="B15" s="57" t="s">
        <v>173</v>
      </c>
    </row>
    <row r="16" spans="2:2" ht="15.75" customHeight="1" x14ac:dyDescent="0.2">
      <c r="B16" s="57" t="s">
        <v>172</v>
      </c>
    </row>
    <row r="17" spans="2:2" x14ac:dyDescent="0.2">
      <c r="B17" s="57" t="s">
        <v>171</v>
      </c>
    </row>
    <row r="18" spans="2:2" x14ac:dyDescent="0.2">
      <c r="B18" s="58" t="s">
        <v>180</v>
      </c>
    </row>
    <row r="19" spans="2:2" x14ac:dyDescent="0.2">
      <c r="B19" s="57" t="s">
        <v>183</v>
      </c>
    </row>
    <row r="20" spans="2:2" ht="25.5" x14ac:dyDescent="0.2">
      <c r="B20" s="57" t="s">
        <v>185</v>
      </c>
    </row>
    <row r="21" spans="2:2" x14ac:dyDescent="0.2">
      <c r="B21" s="57" t="s">
        <v>184</v>
      </c>
    </row>
    <row r="22" spans="2:2" x14ac:dyDescent="0.2">
      <c r="B22" s="59" t="s">
        <v>177</v>
      </c>
    </row>
    <row r="23" spans="2:2" ht="25.5" x14ac:dyDescent="0.2">
      <c r="B23" s="57" t="s">
        <v>181</v>
      </c>
    </row>
    <row r="24" spans="2:2" x14ac:dyDescent="0.2">
      <c r="B24" s="57" t="s">
        <v>188</v>
      </c>
    </row>
    <row r="25" spans="2:2" x14ac:dyDescent="0.2">
      <c r="B25" s="57" t="s">
        <v>182</v>
      </c>
    </row>
    <row r="26" spans="2:2" x14ac:dyDescent="0.2">
      <c r="B26" s="58" t="s">
        <v>187</v>
      </c>
    </row>
    <row r="27" spans="2:2" x14ac:dyDescent="0.2">
      <c r="B27" s="57" t="s">
        <v>179</v>
      </c>
    </row>
    <row r="28" spans="2:2" x14ac:dyDescent="0.2">
      <c r="B28" s="57" t="s">
        <v>178</v>
      </c>
    </row>
    <row r="29" spans="2:2" x14ac:dyDescent="0.2">
      <c r="B29" s="58" t="s">
        <v>186</v>
      </c>
    </row>
    <row r="30" spans="2:2" ht="25.5" x14ac:dyDescent="0.2">
      <c r="B30" s="57" t="s">
        <v>189</v>
      </c>
    </row>
    <row r="31" spans="2:2" ht="25.5" x14ac:dyDescent="0.2">
      <c r="B31" s="57" t="s">
        <v>190</v>
      </c>
    </row>
    <row r="32" spans="2:2" x14ac:dyDescent="0.2">
      <c r="B32" s="57" t="s">
        <v>191</v>
      </c>
    </row>
    <row r="33" spans="2:10" x14ac:dyDescent="0.2">
      <c r="B33" s="60" t="s">
        <v>192</v>
      </c>
    </row>
    <row r="34" spans="2:10" x14ac:dyDescent="0.2">
      <c r="B34" s="4"/>
    </row>
    <row r="35" spans="2:10" x14ac:dyDescent="0.2">
      <c r="B35" s="55" t="s">
        <v>2</v>
      </c>
    </row>
    <row r="36" spans="2:10" ht="25.5" x14ac:dyDescent="0.2">
      <c r="B36" s="150" t="s">
        <v>134</v>
      </c>
    </row>
    <row r="37" spans="2:10" x14ac:dyDescent="0.2">
      <c r="B37" s="57" t="s">
        <v>193</v>
      </c>
    </row>
    <row r="38" spans="2:10" x14ac:dyDescent="0.2">
      <c r="B38" s="57" t="s">
        <v>3</v>
      </c>
    </row>
    <row r="39" spans="2:10" x14ac:dyDescent="0.2">
      <c r="B39" s="57" t="s">
        <v>4</v>
      </c>
    </row>
    <row r="40" spans="2:10" x14ac:dyDescent="0.2">
      <c r="B40" s="57" t="s">
        <v>5</v>
      </c>
    </row>
    <row r="41" spans="2:10" x14ac:dyDescent="0.2">
      <c r="B41" s="57" t="s">
        <v>6</v>
      </c>
    </row>
    <row r="42" spans="2:10" x14ac:dyDescent="0.2">
      <c r="B42" s="57" t="s">
        <v>7</v>
      </c>
    </row>
    <row r="43" spans="2:10" ht="25.5" x14ac:dyDescent="0.2">
      <c r="B43" s="150" t="s">
        <v>135</v>
      </c>
    </row>
    <row r="44" spans="2:10" x14ac:dyDescent="0.2">
      <c r="B44" s="57" t="s">
        <v>194</v>
      </c>
      <c r="C44" s="6"/>
      <c r="D44" s="6"/>
      <c r="E44" s="6"/>
      <c r="F44" s="6"/>
      <c r="G44" s="6"/>
      <c r="H44" s="6"/>
      <c r="I44" s="6"/>
      <c r="J44" s="6"/>
    </row>
    <row r="45" spans="2:10" x14ac:dyDescent="0.2">
      <c r="B45" s="57" t="s">
        <v>3</v>
      </c>
      <c r="C45" s="8"/>
      <c r="D45" s="8"/>
      <c r="E45" s="8"/>
      <c r="F45" s="8"/>
      <c r="G45" s="8"/>
      <c r="H45" s="8"/>
      <c r="I45" s="8"/>
      <c r="J45" s="8"/>
    </row>
    <row r="46" spans="2:10" x14ac:dyDescent="0.2">
      <c r="B46" s="57" t="s">
        <v>4</v>
      </c>
      <c r="C46" s="8"/>
      <c r="D46" s="8"/>
      <c r="E46" s="8"/>
      <c r="F46" s="8"/>
      <c r="G46" s="8"/>
      <c r="H46" s="8"/>
      <c r="I46" s="8"/>
      <c r="J46" s="8"/>
    </row>
    <row r="47" spans="2:10" x14ac:dyDescent="0.2">
      <c r="B47" s="57" t="s">
        <v>5</v>
      </c>
      <c r="C47" s="9"/>
      <c r="D47" s="9"/>
      <c r="E47" s="9"/>
      <c r="F47" s="9"/>
      <c r="G47" s="9"/>
      <c r="H47" s="9"/>
      <c r="I47" s="9"/>
      <c r="J47" s="9"/>
    </row>
    <row r="48" spans="2:10" x14ac:dyDescent="0.2">
      <c r="B48" s="57" t="s">
        <v>127</v>
      </c>
    </row>
    <row r="49" spans="2:12" x14ac:dyDescent="0.2">
      <c r="B49" s="57" t="s">
        <v>6</v>
      </c>
    </row>
    <row r="50" spans="2:12" x14ac:dyDescent="0.2">
      <c r="B50" s="57" t="s">
        <v>7</v>
      </c>
      <c r="C50" s="78"/>
      <c r="D50" s="78"/>
      <c r="E50" s="78"/>
      <c r="F50" s="78"/>
      <c r="G50" s="78"/>
      <c r="H50" s="78"/>
      <c r="I50" s="78"/>
      <c r="J50" s="78"/>
      <c r="K50" s="78"/>
      <c r="L50" s="5"/>
    </row>
    <row r="51" spans="2:12" x14ac:dyDescent="0.2">
      <c r="B51" s="57" t="s">
        <v>196</v>
      </c>
      <c r="C51" s="78"/>
      <c r="D51" s="78"/>
      <c r="E51" s="78"/>
      <c r="F51" s="78"/>
      <c r="G51" s="78"/>
      <c r="H51" s="78"/>
      <c r="I51" s="78"/>
      <c r="J51" s="78"/>
      <c r="K51" s="78"/>
      <c r="L51" s="5"/>
    </row>
    <row r="52" spans="2:12" ht="25.5" x14ac:dyDescent="0.2">
      <c r="B52" s="59" t="s">
        <v>195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</row>
    <row r="53" spans="2:12" x14ac:dyDescent="0.2">
      <c r="B53" s="57" t="s">
        <v>8</v>
      </c>
      <c r="C53" s="78"/>
      <c r="D53" s="78"/>
      <c r="E53" s="78"/>
      <c r="F53" s="78"/>
      <c r="G53" s="78"/>
      <c r="H53" s="78"/>
      <c r="I53" s="78"/>
      <c r="J53" s="78"/>
      <c r="K53" s="78"/>
      <c r="L53" s="5"/>
    </row>
    <row r="54" spans="2:12" ht="15" x14ac:dyDescent="0.2">
      <c r="B54" s="57" t="s">
        <v>9</v>
      </c>
      <c r="C54" s="78"/>
      <c r="D54" s="78"/>
      <c r="E54" s="78"/>
      <c r="F54" s="78"/>
      <c r="G54" s="78"/>
      <c r="H54" s="78"/>
      <c r="I54" s="78"/>
      <c r="J54" s="78"/>
      <c r="K54" s="78"/>
      <c r="L54" s="79"/>
    </row>
    <row r="55" spans="2:12" x14ac:dyDescent="0.2">
      <c r="B55" s="57" t="s">
        <v>10</v>
      </c>
      <c r="C55" s="78"/>
      <c r="D55" s="78"/>
      <c r="E55" s="78"/>
      <c r="F55" s="78"/>
      <c r="G55" s="78"/>
      <c r="H55" s="78"/>
      <c r="I55" s="78"/>
      <c r="J55" s="78"/>
      <c r="K55" s="78"/>
      <c r="L55" s="5"/>
    </row>
    <row r="56" spans="2:12" x14ac:dyDescent="0.2">
      <c r="B56" s="60" t="s">
        <v>11</v>
      </c>
      <c r="C56" s="78"/>
      <c r="D56" s="78"/>
      <c r="E56" s="78"/>
      <c r="F56" s="78"/>
      <c r="G56" s="78"/>
      <c r="H56" s="78"/>
      <c r="I56" s="78"/>
      <c r="J56" s="78"/>
      <c r="K56" s="78"/>
      <c r="L56" s="5"/>
    </row>
    <row r="57" spans="2:12" x14ac:dyDescent="0.2">
      <c r="B57" s="4"/>
      <c r="C57" s="78"/>
      <c r="D57" s="78"/>
      <c r="E57" s="78"/>
      <c r="F57" s="78"/>
      <c r="G57" s="78"/>
      <c r="H57" s="78"/>
      <c r="I57" s="78"/>
      <c r="J57" s="78"/>
      <c r="K57" s="78"/>
      <c r="L57" s="5"/>
    </row>
    <row r="58" spans="2:12" x14ac:dyDescent="0.2">
      <c r="B58" s="56" t="s">
        <v>12</v>
      </c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x14ac:dyDescent="0.2">
      <c r="B59" s="59" t="s">
        <v>13</v>
      </c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x14ac:dyDescent="0.2">
      <c r="B60" s="57" t="s">
        <v>197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2:12" x14ac:dyDescent="0.2">
      <c r="B61" s="59" t="s">
        <v>199</v>
      </c>
    </row>
    <row r="62" spans="2:12" x14ac:dyDescent="0.2">
      <c r="B62" s="57" t="s">
        <v>128</v>
      </c>
    </row>
    <row r="63" spans="2:12" x14ac:dyDescent="0.2">
      <c r="B63" s="59" t="s">
        <v>198</v>
      </c>
    </row>
    <row r="64" spans="2:12" x14ac:dyDescent="0.2">
      <c r="B64" s="57" t="s">
        <v>200</v>
      </c>
    </row>
    <row r="65" spans="2:10" x14ac:dyDescent="0.2">
      <c r="B65" s="57" t="s">
        <v>201</v>
      </c>
      <c r="C65" s="7"/>
      <c r="D65" s="7"/>
      <c r="E65" s="7"/>
      <c r="F65" s="7"/>
      <c r="G65" s="7"/>
      <c r="H65" s="7"/>
      <c r="I65" s="7"/>
      <c r="J65" s="7"/>
    </row>
    <row r="66" spans="2:10" x14ac:dyDescent="0.2">
      <c r="B66" s="57" t="s">
        <v>202</v>
      </c>
      <c r="C66" s="7"/>
      <c r="D66" s="7"/>
      <c r="E66" s="7"/>
      <c r="F66" s="7"/>
      <c r="G66" s="7"/>
      <c r="H66" s="7"/>
      <c r="I66" s="7"/>
      <c r="J66" s="7"/>
    </row>
    <row r="67" spans="2:10" x14ac:dyDescent="0.2">
      <c r="B67" s="57" t="s">
        <v>203</v>
      </c>
      <c r="C67" s="7"/>
      <c r="D67" s="7"/>
      <c r="E67" s="7"/>
      <c r="F67" s="7"/>
      <c r="G67" s="7"/>
      <c r="H67" s="7"/>
      <c r="I67" s="7"/>
      <c r="J67" s="7"/>
    </row>
    <row r="68" spans="2:10" x14ac:dyDescent="0.2">
      <c r="B68" s="57" t="s">
        <v>204</v>
      </c>
      <c r="C68" s="7"/>
      <c r="D68" s="7"/>
      <c r="E68" s="7"/>
      <c r="F68" s="7"/>
      <c r="G68" s="7"/>
      <c r="H68" s="7"/>
      <c r="I68" s="7"/>
      <c r="J68" s="7"/>
    </row>
    <row r="69" spans="2:10" x14ac:dyDescent="0.2">
      <c r="B69" s="57" t="s">
        <v>205</v>
      </c>
      <c r="C69" s="7"/>
      <c r="D69" s="7"/>
      <c r="E69" s="7"/>
      <c r="F69" s="7"/>
      <c r="G69" s="7"/>
      <c r="H69" s="7"/>
      <c r="I69" s="7"/>
      <c r="J69" s="7"/>
    </row>
    <row r="70" spans="2:10" x14ac:dyDescent="0.2">
      <c r="B70" s="57" t="s">
        <v>206</v>
      </c>
      <c r="C70" s="7"/>
      <c r="D70" s="7"/>
      <c r="E70" s="7"/>
      <c r="F70" s="7"/>
      <c r="G70" s="7"/>
      <c r="H70" s="7"/>
      <c r="I70" s="7"/>
      <c r="J70" s="7"/>
    </row>
    <row r="71" spans="2:10" x14ac:dyDescent="0.2">
      <c r="B71" s="60" t="s">
        <v>207</v>
      </c>
      <c r="C71" s="7"/>
      <c r="D71" s="7"/>
      <c r="E71" s="7"/>
      <c r="F71" s="7"/>
      <c r="G71" s="7"/>
      <c r="H71" s="7"/>
      <c r="I71" s="7"/>
      <c r="J71" s="7"/>
    </row>
    <row r="72" spans="2:10" x14ac:dyDescent="0.2">
      <c r="B72" s="7"/>
      <c r="C72" s="7"/>
      <c r="D72" s="7"/>
      <c r="E72" s="7"/>
      <c r="F72" s="7"/>
      <c r="G72" s="7"/>
      <c r="H72" s="7"/>
      <c r="I72" s="7"/>
      <c r="J72" s="7"/>
    </row>
    <row r="73" spans="2:10" x14ac:dyDescent="0.2">
      <c r="B73" s="7"/>
      <c r="C73" s="7"/>
      <c r="D73" s="7"/>
      <c r="E73" s="7"/>
      <c r="F73" s="7"/>
      <c r="G73" s="7"/>
      <c r="H73" s="7"/>
      <c r="I73" s="7"/>
      <c r="J73" s="7"/>
    </row>
  </sheetData>
  <sheetProtection algorithmName="SHA-512" hashValue="VwKniY6AuTWeB77I/LpncvdozhYO8gs3qBpF0Wk+GlaF0G3C23VXnC2Y/P7uQyb908Ln+l3N4P/JMCbgudErIg==" saltValue="AGSQb/XTzk9BrhPtdCFWdQ==" spinCount="100000" sheet="1" objects="1" formatCells="0" formatColumns="0" formatRows="0" selectLockedCells="1"/>
  <printOptions horizontalCentered="1"/>
  <pageMargins left="0.39370078740157483" right="0.39370078740157483" top="0.39370078740157483" bottom="0.39370078740157483" header="0.31496062992125984" footer="0.31496062992125984"/>
  <pageSetup scale="66" orientation="portrait" horizontalDpi="300" verticalDpi="300" r:id="rId1"/>
  <headerFooter>
    <oddHeader>&amp;R&amp;"Tahoma,Grassetto"&amp;9ver. 5.1 del 12/10/2023</oddHeader>
    <oddFooter>&amp;C&amp;A</oddFooter>
  </headerFooter>
  <colBreaks count="1" manualBreakCount="1">
    <brk id="1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B1:M49"/>
  <sheetViews>
    <sheetView showGridLines="0" zoomScale="110" zoomScaleNormal="110" workbookViewId="0">
      <selection activeCell="B41" sqref="B41:B44"/>
    </sheetView>
  </sheetViews>
  <sheetFormatPr defaultColWidth="9.140625" defaultRowHeight="14.25" x14ac:dyDescent="0.2"/>
  <cols>
    <col min="1" max="1" width="2.7109375" style="10" customWidth="1"/>
    <col min="2" max="2" width="45.28515625" style="10" bestFit="1" customWidth="1"/>
    <col min="3" max="3" width="15.85546875" style="10" customWidth="1"/>
    <col min="4" max="4" width="14.42578125" style="10" customWidth="1"/>
    <col min="5" max="16384" width="9.140625" style="10"/>
  </cols>
  <sheetData>
    <row r="1" spans="2:13" ht="22.5" customHeight="1" x14ac:dyDescent="0.2"/>
    <row r="2" spans="2:13" ht="45" customHeight="1" x14ac:dyDescent="0.2">
      <c r="B2" s="182" t="s">
        <v>14</v>
      </c>
      <c r="C2" s="182"/>
      <c r="F2" s="34"/>
      <c r="G2" s="34"/>
      <c r="H2" s="34"/>
      <c r="I2" s="34"/>
      <c r="J2" s="34"/>
      <c r="K2" s="34"/>
      <c r="L2" s="34"/>
      <c r="M2" s="34"/>
    </row>
    <row r="3" spans="2:13" x14ac:dyDescent="0.2">
      <c r="F3" s="34"/>
      <c r="G3" s="34"/>
      <c r="H3" s="34"/>
      <c r="I3" s="34"/>
      <c r="J3" s="34"/>
      <c r="K3" s="34"/>
      <c r="L3" s="34"/>
      <c r="M3" s="34"/>
    </row>
    <row r="4" spans="2:13" ht="18.75" customHeight="1" x14ac:dyDescent="0.2">
      <c r="B4" s="144"/>
      <c r="C4" s="70" t="s">
        <v>15</v>
      </c>
      <c r="F4" s="34"/>
      <c r="G4" s="34"/>
      <c r="H4" s="34"/>
      <c r="I4" s="34"/>
      <c r="J4" s="34"/>
      <c r="K4" s="34"/>
      <c r="L4" s="34"/>
      <c r="M4" s="34"/>
    </row>
    <row r="5" spans="2:13" ht="18.75" customHeight="1" x14ac:dyDescent="0.2">
      <c r="B5" s="164"/>
      <c r="C5" s="70" t="s">
        <v>54</v>
      </c>
      <c r="F5" s="34"/>
      <c r="G5" s="34"/>
      <c r="H5" s="34"/>
      <c r="I5" s="34"/>
      <c r="J5" s="34"/>
      <c r="K5" s="34"/>
      <c r="L5" s="34"/>
      <c r="M5" s="34"/>
    </row>
    <row r="6" spans="2:13" ht="18.75" customHeight="1" x14ac:dyDescent="0.2">
      <c r="B6" s="126"/>
      <c r="C6" s="70" t="s">
        <v>159</v>
      </c>
      <c r="D6" s="184" t="s">
        <v>161</v>
      </c>
      <c r="F6" s="34"/>
      <c r="G6" s="34"/>
      <c r="H6" s="34"/>
      <c r="I6" s="34"/>
      <c r="J6" s="34"/>
      <c r="K6" s="34"/>
      <c r="L6" s="34"/>
      <c r="M6" s="34"/>
    </row>
    <row r="7" spans="2:13" ht="18.75" customHeight="1" x14ac:dyDescent="0.2">
      <c r="B7" s="126"/>
      <c r="C7" s="70" t="s">
        <v>160</v>
      </c>
      <c r="D7" s="184"/>
      <c r="F7" s="34"/>
      <c r="G7" s="34"/>
      <c r="H7" s="34"/>
      <c r="I7" s="34"/>
      <c r="J7" s="34"/>
      <c r="K7" s="34"/>
      <c r="L7" s="34"/>
      <c r="M7" s="34"/>
    </row>
    <row r="8" spans="2:13" ht="18.75" customHeight="1" x14ac:dyDescent="0.2">
      <c r="D8" s="168"/>
      <c r="F8" s="34"/>
      <c r="G8" s="34"/>
      <c r="H8" s="34"/>
      <c r="I8" s="34"/>
      <c r="J8" s="34"/>
      <c r="K8" s="34"/>
      <c r="L8" s="34"/>
      <c r="M8" s="34"/>
    </row>
    <row r="9" spans="2:13" x14ac:dyDescent="0.2">
      <c r="B9" s="21" t="s">
        <v>162</v>
      </c>
      <c r="C9" s="20">
        <f>(B7-B6)+1</f>
        <v>1</v>
      </c>
      <c r="D9" s="23"/>
    </row>
    <row r="11" spans="2:13" x14ac:dyDescent="0.2">
      <c r="B11" s="18" t="s">
        <v>16</v>
      </c>
      <c r="C11" s="71">
        <f>+IF(B4="CAEX",'menu tendina - dettaglio quote'!I2,0)+IF(B4="CAM",'menu tendina - dettaglio quote'!I3,0)+IF(B4="CCG",'menu tendina - dettaglio quote'!I4,0)+IF(B4="CFM",'menu tendina - dettaglio quote'!I5,0)+IF(B4="CFT",'menu tendina - dettaglio quote'!I6,0)+IF(B4="EPPPI - 2 GG",'menu tendina - dettaglio quote'!I7,0)+IF(B4="EPPPI - 3 GG",'menu tendina - dettaglio quote'!I8,0)+IF(B4="PC - Corso Sicurezza Volontari",'menu tendina - dettaglio quote'!I9,0)+IF(B4="Piccole Orme - 3 GG",'menu tendina - dettaglio quote'!I11,0)+IF(B4="Piccole Orme - 4 GG",'menu tendina - dettaglio quote'!I12,0)+IF(B4="ROSS",0,0)+IF(B4="Specialità - 3 GG",'menu tendina - dettaglio quote'!I15,0)+IF(B4="Specialità - 2 GG",'menu tendina - dettaglio quote'!I14,0)</f>
        <v>0</v>
      </c>
      <c r="D11" s="183" t="s">
        <v>145</v>
      </c>
      <c r="F11" s="34"/>
      <c r="G11" s="34"/>
      <c r="H11" s="34"/>
      <c r="I11" s="34"/>
      <c r="J11" s="34"/>
      <c r="K11" s="34"/>
      <c r="L11" s="34"/>
      <c r="M11" s="34"/>
    </row>
    <row r="12" spans="2:13" ht="14.25" customHeight="1" x14ac:dyDescent="0.2">
      <c r="B12" s="18" t="s">
        <v>17</v>
      </c>
      <c r="C12" s="71">
        <f>+IF(B4="CAEX",'menu tendina - dettaglio quote'!J2,0)+IF(B4="CAM",'menu tendina - dettaglio quote'!J3,0)+IF(B4="CCG",'menu tendina - dettaglio quote'!J4,0)+IF(B4="CFM",'menu tendina - dettaglio quote'!J5,0)+IF(B4="CFT",'menu tendina - dettaglio quote'!J6,0)+IF(B4="EPPPI - 2 GG",'menu tendina - dettaglio quote'!J7,0)+IF(B4="EPPPI - 3 GG",'menu tendina - dettaglio quote'!J8,0)+IF(B4="PC - Corso Sicurezza Volontari",'menu tendina - dettaglio quote'!J9,0)+IF(B4="Piccole Orme - 3 GG",'menu tendina - dettaglio quote'!J11,0)+IF(B4="Piccole Orme - 4 GG",'menu tendina - dettaglio quote'!J12,0)+IF(B4="ROSS",'menu tendina - dettaglio quote'!J13,0)+IF(B4="Specialità - 3 GG",'menu tendina - dettaglio quote'!J15,0)+IF(B4="Specialità - 2 GG",'menu tendina - dettaglio quote'!J14,0)</f>
        <v>0</v>
      </c>
      <c r="D12" s="183"/>
      <c r="F12" s="34"/>
      <c r="G12" s="34"/>
      <c r="H12" s="34"/>
      <c r="I12" s="34"/>
      <c r="J12" s="34"/>
      <c r="K12" s="34"/>
      <c r="L12" s="34"/>
      <c r="M12" s="34"/>
    </row>
    <row r="13" spans="2:13" ht="15" customHeight="1" x14ac:dyDescent="0.2">
      <c r="B13" s="18" t="s">
        <v>153</v>
      </c>
      <c r="C13" s="71">
        <f>+IF(B4="CAEX",'menu tendina - dettaglio quote'!K2,0)+IF(B4="CAM",'menu tendina - dettaglio quote'!K3,0)+IF(B4="CCG",'menu tendina - dettaglio quote'!K4,0)+IF(B4="CFM",'menu tendina - dettaglio quote'!K5,0)+IF(B4="CFT",'menu tendina - dettaglio quote'!K6,0)+IF(B4="EPPPI - 2 GG",'menu tendina - dettaglio quote'!K7,0)+IF(B4="EPPPI - 3 GG",'menu tendina - dettaglio quote'!K8,0)+IF(B4="PC - Corso Sicurezza Volontari",'menu tendina - dettaglio quote'!K9,0)+IF(B4="Piccole Orme - 3 GG",'menu tendina - dettaglio quote'!K11,0)+IF(B4="Piccole Orme - 4 GG",'menu tendina - dettaglio quote'!K12,0)+IF(B4="ROSS",'menu tendina - dettaglio quote'!K13,0)+IF(B4="Specialità - 3 GG",'menu tendina - dettaglio quote'!K15,0)+IF(B4="Specialità - 2 GG",'menu tendina - dettaglio quote'!K14,0)</f>
        <v>0</v>
      </c>
      <c r="D13" s="183"/>
    </row>
    <row r="14" spans="2:13" ht="15" customHeight="1" x14ac:dyDescent="0.2">
      <c r="B14" s="18" t="s">
        <v>18</v>
      </c>
      <c r="C14" s="71">
        <f>+IF(B4="Specialità - 3 GG",'menu tendina - dettaglio quote'!L15,0)+IF(B4="Specialità - 2 GG",'menu tendina - dettaglio quote'!L14,0)</f>
        <v>0</v>
      </c>
      <c r="D14" s="183"/>
    </row>
    <row r="15" spans="2:13" ht="15" customHeight="1" x14ac:dyDescent="0.2">
      <c r="B15" s="23"/>
      <c r="C15" s="167"/>
      <c r="D15" s="154"/>
    </row>
    <row r="17" spans="2:9" x14ac:dyDescent="0.2">
      <c r="C17" s="20" t="s">
        <v>19</v>
      </c>
      <c r="D17" s="20" t="s">
        <v>20</v>
      </c>
      <c r="F17" s="34"/>
      <c r="G17" s="34"/>
      <c r="H17" s="34"/>
      <c r="I17" s="34"/>
    </row>
    <row r="18" spans="2:9" x14ac:dyDescent="0.2">
      <c r="B18" s="18" t="s">
        <v>21</v>
      </c>
      <c r="C18" s="145">
        <v>0</v>
      </c>
      <c r="D18" s="145">
        <v>0</v>
      </c>
    </row>
    <row r="19" spans="2:9" x14ac:dyDescent="0.2">
      <c r="B19" s="18" t="s">
        <v>22</v>
      </c>
      <c r="C19" s="146">
        <v>0</v>
      </c>
      <c r="D19" s="145">
        <v>0</v>
      </c>
    </row>
    <row r="20" spans="2:9" x14ac:dyDescent="0.2">
      <c r="B20" s="18" t="s">
        <v>23</v>
      </c>
      <c r="C20" s="146">
        <v>0</v>
      </c>
      <c r="D20" s="145">
        <v>0</v>
      </c>
    </row>
    <row r="22" spans="2:9" ht="42.75" x14ac:dyDescent="0.2">
      <c r="B22" s="21" t="s">
        <v>136</v>
      </c>
      <c r="C22" s="147">
        <v>0</v>
      </c>
      <c r="D22" s="19"/>
    </row>
    <row r="23" spans="2:9" x14ac:dyDescent="0.2">
      <c r="B23" s="163"/>
      <c r="D23" s="23"/>
    </row>
    <row r="24" spans="2:9" x14ac:dyDescent="0.2">
      <c r="D24" s="32"/>
    </row>
    <row r="25" spans="2:9" ht="14.25" customHeight="1" x14ac:dyDescent="0.2">
      <c r="C25" s="20" t="s">
        <v>24</v>
      </c>
      <c r="D25" s="20" t="s">
        <v>25</v>
      </c>
      <c r="E25" s="177"/>
      <c r="F25" s="178"/>
      <c r="G25" s="178"/>
    </row>
    <row r="26" spans="2:9" ht="14.25" customHeight="1" x14ac:dyDescent="0.2">
      <c r="B26" s="22" t="s">
        <v>26</v>
      </c>
      <c r="C26" s="71">
        <f>+IF(B4="ROSS",'menu tendina - dettaglio quote'!H13,0)+IF(B4="CFM",'menu tendina - dettaglio quote'!H5,0)</f>
        <v>0</v>
      </c>
      <c r="D26" s="148">
        <v>0</v>
      </c>
      <c r="E26" s="177"/>
      <c r="F26" s="178"/>
      <c r="G26" s="178"/>
    </row>
    <row r="27" spans="2:9" ht="14.25" customHeight="1" x14ac:dyDescent="0.2">
      <c r="B27" s="33"/>
      <c r="C27" s="20" t="s">
        <v>27</v>
      </c>
      <c r="D27" s="126"/>
      <c r="E27" s="75"/>
      <c r="F27" s="75"/>
      <c r="G27" s="75"/>
    </row>
    <row r="28" spans="2:9" ht="14.25" customHeight="1" x14ac:dyDescent="0.2">
      <c r="B28" s="33"/>
      <c r="E28" s="75"/>
      <c r="F28" s="75"/>
      <c r="G28" s="75"/>
    </row>
    <row r="30" spans="2:9" x14ac:dyDescent="0.2">
      <c r="B30" s="18" t="s">
        <v>28</v>
      </c>
      <c r="C30" s="20" t="s">
        <v>29</v>
      </c>
      <c r="D30" s="20" t="s">
        <v>27</v>
      </c>
    </row>
    <row r="31" spans="2:9" x14ac:dyDescent="0.2">
      <c r="B31" s="179" t="s">
        <v>30</v>
      </c>
      <c r="C31" s="148">
        <v>0</v>
      </c>
      <c r="D31" s="149"/>
    </row>
    <row r="32" spans="2:9" x14ac:dyDescent="0.2">
      <c r="B32" s="180"/>
    </row>
    <row r="33" spans="2:4" x14ac:dyDescent="0.2">
      <c r="B33" s="180"/>
    </row>
    <row r="34" spans="2:4" x14ac:dyDescent="0.2">
      <c r="B34" s="181"/>
    </row>
    <row r="37" spans="2:4" x14ac:dyDescent="0.2">
      <c r="B37" s="24" t="s">
        <v>31</v>
      </c>
      <c r="C37" s="20" t="s">
        <v>32</v>
      </c>
      <c r="D37" s="20" t="s">
        <v>27</v>
      </c>
    </row>
    <row r="38" spans="2:4" x14ac:dyDescent="0.2">
      <c r="B38" s="22" t="s">
        <v>33</v>
      </c>
      <c r="C38" s="148">
        <v>0</v>
      </c>
      <c r="D38" s="149"/>
    </row>
    <row r="39" spans="2:4" x14ac:dyDescent="0.2">
      <c r="B39" s="22" t="s">
        <v>34</v>
      </c>
      <c r="C39" s="148">
        <v>0</v>
      </c>
      <c r="D39" s="149"/>
    </row>
    <row r="40" spans="2:4" x14ac:dyDescent="0.2">
      <c r="B40" s="22" t="s">
        <v>35</v>
      </c>
      <c r="C40" s="148">
        <v>0</v>
      </c>
      <c r="D40" s="149"/>
    </row>
    <row r="41" spans="2:4" x14ac:dyDescent="0.2">
      <c r="B41" s="179" t="s">
        <v>36</v>
      </c>
    </row>
    <row r="42" spans="2:4" x14ac:dyDescent="0.2">
      <c r="B42" s="180"/>
    </row>
    <row r="43" spans="2:4" x14ac:dyDescent="0.2">
      <c r="B43" s="180"/>
    </row>
    <row r="44" spans="2:4" x14ac:dyDescent="0.2">
      <c r="B44" s="181"/>
    </row>
    <row r="45" spans="2:4" x14ac:dyDescent="0.2">
      <c r="B45" s="30" t="s">
        <v>37</v>
      </c>
      <c r="C45" s="31">
        <f>SUM(C38:C40)</f>
        <v>0</v>
      </c>
    </row>
    <row r="48" spans="2:4" x14ac:dyDescent="0.2">
      <c r="B48" s="29" t="s">
        <v>38</v>
      </c>
      <c r="C48" s="29" t="s">
        <v>27</v>
      </c>
    </row>
    <row r="49" spans="2:3" ht="48.75" customHeight="1" x14ac:dyDescent="0.2">
      <c r="B49" s="133"/>
      <c r="C49" s="133"/>
    </row>
  </sheetData>
  <sheetProtection algorithmName="SHA-512" hashValue="tFuMH/h/awuq28tDjhcDGPXOzBiB7eOaQpynIJgTRXHpzmIfuGctk8Y47M2hf1IQZtrI2f1vdzhFxeZEXucB/A==" saltValue="s+JZaaRYgJ9h4JP2598Taw==" spinCount="100000" sheet="1" objects="1" formatCells="0" formatColumns="0" formatRows="0" selectLockedCells="1"/>
  <mergeCells count="6">
    <mergeCell ref="E25:G26"/>
    <mergeCell ref="B31:B34"/>
    <mergeCell ref="B2:C2"/>
    <mergeCell ref="D11:D14"/>
    <mergeCell ref="B41:B44"/>
    <mergeCell ref="D6:D7"/>
  </mergeCells>
  <pageMargins left="0.23622047244094491" right="0.23622047244094491" top="0.74803149606299213" bottom="0.74803149606299213" header="0.31496062992125984" footer="0.31496062992125984"/>
  <pageSetup paperSize="9" scale="91" orientation="portrait" r:id="rId1"/>
  <headerFooter>
    <oddHeader>&amp;R&amp;"Tahoma,Grassetto"&amp;8ver. 5.2 del 27/12/2023</oddHeader>
    <oddFooter>&amp;C&amp;A</oddFooter>
  </headerFooter>
  <colBreaks count="1" manualBreakCount="1">
    <brk id="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'menu tendina - dettaglio quote'!$G$2:$G$16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B1:M51"/>
  <sheetViews>
    <sheetView showGridLines="0" zoomScale="90" zoomScaleNormal="90" workbookViewId="0">
      <selection activeCell="J23" sqref="J23"/>
    </sheetView>
  </sheetViews>
  <sheetFormatPr defaultColWidth="9" defaultRowHeight="14.25" x14ac:dyDescent="0.2"/>
  <cols>
    <col min="1" max="1" width="2.7109375" style="10" customWidth="1"/>
    <col min="2" max="2" width="34" style="10" customWidth="1"/>
    <col min="3" max="3" width="16" style="10" customWidth="1"/>
    <col min="4" max="4" width="23.140625" style="10" customWidth="1"/>
    <col min="5" max="5" width="46.85546875" style="10" customWidth="1"/>
    <col min="6" max="6" width="16.140625" style="10" bestFit="1" customWidth="1"/>
    <col min="7" max="7" width="16" style="10" customWidth="1"/>
    <col min="8" max="8" width="16.7109375" style="10" customWidth="1"/>
    <col min="9" max="9" width="6" style="10" customWidth="1"/>
    <col min="10" max="10" width="34.5703125" style="10" customWidth="1"/>
    <col min="11" max="11" width="37.140625" style="10" customWidth="1"/>
    <col min="12" max="12" width="15.42578125" style="10" bestFit="1" customWidth="1"/>
    <col min="13" max="13" width="16.28515625" style="10" bestFit="1" customWidth="1"/>
    <col min="14" max="16384" width="9" style="10"/>
  </cols>
  <sheetData>
    <row r="1" spans="2:13" ht="25.5" customHeight="1" x14ac:dyDescent="0.2"/>
    <row r="2" spans="2:13" ht="52.5" customHeight="1" x14ac:dyDescent="0.4">
      <c r="B2" s="185" t="s">
        <v>39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2:13" s="11" customFormat="1" ht="21.75" customHeight="1" x14ac:dyDescent="0.25">
      <c r="B3" s="187" t="s">
        <v>40</v>
      </c>
      <c r="C3" s="188"/>
      <c r="D3" s="188"/>
      <c r="E3" s="188"/>
      <c r="F3" s="188"/>
      <c r="G3" s="188"/>
      <c r="H3" s="188"/>
      <c r="J3" s="189" t="s">
        <v>41</v>
      </c>
      <c r="K3" s="190"/>
      <c r="L3" s="190"/>
      <c r="M3" s="190"/>
    </row>
    <row r="4" spans="2:13" s="11" customFormat="1" ht="22.5" customHeight="1" x14ac:dyDescent="0.25">
      <c r="B4" s="191" t="s">
        <v>42</v>
      </c>
      <c r="C4" s="191"/>
      <c r="D4" s="76"/>
      <c r="E4" s="76"/>
      <c r="F4" s="76"/>
      <c r="G4" s="76"/>
      <c r="H4" s="76"/>
      <c r="J4" s="191" t="s">
        <v>42</v>
      </c>
      <c r="K4" s="191"/>
      <c r="L4" s="77"/>
      <c r="M4" s="77"/>
    </row>
    <row r="5" spans="2:13" s="15" customFormat="1" ht="30" x14ac:dyDescent="0.2">
      <c r="B5" s="141" t="s">
        <v>164</v>
      </c>
      <c r="C5" s="141" t="s">
        <v>43</v>
      </c>
      <c r="D5" s="141" t="s">
        <v>44</v>
      </c>
      <c r="E5" s="192" t="s">
        <v>45</v>
      </c>
      <c r="F5" s="193"/>
      <c r="G5" s="143" t="s">
        <v>46</v>
      </c>
      <c r="H5" s="143" t="s">
        <v>47</v>
      </c>
      <c r="J5" s="13" t="s">
        <v>164</v>
      </c>
      <c r="K5" s="13" t="s">
        <v>48</v>
      </c>
      <c r="L5" s="14" t="s">
        <v>46</v>
      </c>
      <c r="M5" s="14" t="s">
        <v>47</v>
      </c>
    </row>
    <row r="6" spans="2:13" ht="21" customHeight="1" x14ac:dyDescent="0.25">
      <c r="B6" s="128"/>
      <c r="C6" s="129"/>
      <c r="D6" s="130"/>
      <c r="E6" s="194"/>
      <c r="F6" s="195"/>
      <c r="G6" s="127">
        <v>0</v>
      </c>
      <c r="H6" s="125">
        <v>0</v>
      </c>
      <c r="J6" s="130"/>
      <c r="K6" s="130"/>
      <c r="L6" s="127">
        <v>0</v>
      </c>
      <c r="M6" s="125">
        <v>0</v>
      </c>
    </row>
    <row r="7" spans="2:13" ht="21" customHeight="1" x14ac:dyDescent="0.25">
      <c r="B7" s="128"/>
      <c r="C7" s="129"/>
      <c r="D7" s="130"/>
      <c r="E7" s="194"/>
      <c r="F7" s="195"/>
      <c r="G7" s="127">
        <v>0</v>
      </c>
      <c r="H7" s="125">
        <v>0</v>
      </c>
      <c r="J7" s="130"/>
      <c r="K7" s="130"/>
      <c r="L7" s="127">
        <v>0</v>
      </c>
      <c r="M7" s="125">
        <v>0</v>
      </c>
    </row>
    <row r="8" spans="2:13" ht="21" customHeight="1" x14ac:dyDescent="0.25">
      <c r="B8" s="128"/>
      <c r="C8" s="129"/>
      <c r="D8" s="130"/>
      <c r="E8" s="194"/>
      <c r="F8" s="195"/>
      <c r="G8" s="127">
        <v>0</v>
      </c>
      <c r="H8" s="125">
        <v>0</v>
      </c>
      <c r="J8" s="130"/>
      <c r="K8" s="130"/>
      <c r="L8" s="127">
        <v>0</v>
      </c>
      <c r="M8" s="125">
        <v>0</v>
      </c>
    </row>
    <row r="9" spans="2:13" ht="21" customHeight="1" x14ac:dyDescent="0.25">
      <c r="B9" s="128"/>
      <c r="C9" s="129"/>
      <c r="D9" s="130"/>
      <c r="E9" s="194"/>
      <c r="F9" s="195"/>
      <c r="G9" s="127">
        <v>0</v>
      </c>
      <c r="H9" s="125">
        <v>0</v>
      </c>
      <c r="J9" s="130"/>
      <c r="K9" s="130"/>
      <c r="L9" s="127">
        <v>0</v>
      </c>
      <c r="M9" s="125">
        <v>0</v>
      </c>
    </row>
    <row r="10" spans="2:13" ht="21" customHeight="1" x14ac:dyDescent="0.25">
      <c r="B10" s="128"/>
      <c r="C10" s="129"/>
      <c r="D10" s="130"/>
      <c r="E10" s="194"/>
      <c r="F10" s="195"/>
      <c r="G10" s="127">
        <v>0</v>
      </c>
      <c r="H10" s="125">
        <v>0</v>
      </c>
      <c r="J10" s="130"/>
      <c r="K10" s="130"/>
      <c r="L10" s="127">
        <v>0</v>
      </c>
      <c r="M10" s="125">
        <v>0</v>
      </c>
    </row>
    <row r="11" spans="2:13" ht="21" customHeight="1" x14ac:dyDescent="0.25">
      <c r="B11" s="128"/>
      <c r="C11" s="129"/>
      <c r="D11" s="130"/>
      <c r="E11" s="194"/>
      <c r="F11" s="195"/>
      <c r="G11" s="127">
        <v>0</v>
      </c>
      <c r="H11" s="125">
        <v>0</v>
      </c>
      <c r="J11" s="130"/>
      <c r="K11" s="130"/>
      <c r="L11" s="127">
        <v>0</v>
      </c>
      <c r="M11" s="125">
        <v>0</v>
      </c>
    </row>
    <row r="12" spans="2:13" ht="21" customHeight="1" x14ac:dyDescent="0.25">
      <c r="B12" s="128"/>
      <c r="C12" s="129"/>
      <c r="D12" s="130"/>
      <c r="E12" s="194"/>
      <c r="F12" s="195"/>
      <c r="G12" s="127">
        <v>0</v>
      </c>
      <c r="H12" s="125">
        <v>0</v>
      </c>
      <c r="J12" s="130"/>
      <c r="K12" s="130"/>
      <c r="L12" s="127">
        <v>0</v>
      </c>
      <c r="M12" s="125">
        <v>0</v>
      </c>
    </row>
    <row r="13" spans="2:13" ht="21" customHeight="1" x14ac:dyDescent="0.25">
      <c r="B13" s="128"/>
      <c r="C13" s="129"/>
      <c r="D13" s="130"/>
      <c r="E13" s="194"/>
      <c r="F13" s="195"/>
      <c r="G13" s="127">
        <v>0</v>
      </c>
      <c r="H13" s="125">
        <v>0</v>
      </c>
      <c r="J13" s="130"/>
      <c r="K13" s="130"/>
      <c r="L13" s="127">
        <v>0</v>
      </c>
      <c r="M13" s="125">
        <v>0</v>
      </c>
    </row>
    <row r="14" spans="2:13" ht="21" customHeight="1" x14ac:dyDescent="0.25">
      <c r="B14" s="128"/>
      <c r="C14" s="129"/>
      <c r="D14" s="130"/>
      <c r="E14" s="194"/>
      <c r="F14" s="195"/>
      <c r="G14" s="127">
        <v>0</v>
      </c>
      <c r="H14" s="125">
        <v>0</v>
      </c>
      <c r="J14" s="130"/>
      <c r="K14" s="130"/>
      <c r="L14" s="127">
        <v>0</v>
      </c>
      <c r="M14" s="125">
        <v>0</v>
      </c>
    </row>
    <row r="15" spans="2:13" ht="21" customHeight="1" x14ac:dyDescent="0.25">
      <c r="B15" s="128"/>
      <c r="C15" s="129"/>
      <c r="D15" s="130"/>
      <c r="E15" s="194"/>
      <c r="F15" s="195"/>
      <c r="G15" s="127">
        <v>0</v>
      </c>
      <c r="H15" s="125">
        <v>0</v>
      </c>
      <c r="J15" s="130"/>
      <c r="K15" s="130"/>
      <c r="L15" s="127">
        <v>0</v>
      </c>
      <c r="M15" s="125">
        <v>0</v>
      </c>
    </row>
    <row r="16" spans="2:13" ht="21" customHeight="1" x14ac:dyDescent="0.25">
      <c r="B16" s="128"/>
      <c r="C16" s="129"/>
      <c r="D16" s="130"/>
      <c r="E16" s="194"/>
      <c r="F16" s="195"/>
      <c r="G16" s="127">
        <v>0</v>
      </c>
      <c r="H16" s="125">
        <v>0</v>
      </c>
      <c r="J16" s="130"/>
      <c r="K16" s="130"/>
      <c r="L16" s="127">
        <v>0</v>
      </c>
      <c r="M16" s="125">
        <v>0</v>
      </c>
    </row>
    <row r="17" spans="2:13" ht="21" customHeight="1" x14ac:dyDescent="0.25">
      <c r="B17" s="128"/>
      <c r="C17" s="129"/>
      <c r="D17" s="130"/>
      <c r="E17" s="194"/>
      <c r="F17" s="195"/>
      <c r="G17" s="127">
        <v>0</v>
      </c>
      <c r="H17" s="125">
        <v>0</v>
      </c>
      <c r="J17" s="130"/>
      <c r="K17" s="130"/>
      <c r="L17" s="127">
        <v>0</v>
      </c>
      <c r="M17" s="125">
        <v>0</v>
      </c>
    </row>
    <row r="18" spans="2:13" ht="21" customHeight="1" x14ac:dyDescent="0.25">
      <c r="B18" s="128"/>
      <c r="C18" s="129"/>
      <c r="D18" s="130"/>
      <c r="E18" s="194"/>
      <c r="F18" s="195"/>
      <c r="G18" s="127">
        <v>0</v>
      </c>
      <c r="H18" s="125">
        <v>0</v>
      </c>
      <c r="J18" s="130"/>
      <c r="K18" s="130"/>
      <c r="L18" s="127">
        <v>0</v>
      </c>
      <c r="M18" s="125">
        <v>0</v>
      </c>
    </row>
    <row r="19" spans="2:13" ht="21" customHeight="1" x14ac:dyDescent="0.25">
      <c r="B19" s="128"/>
      <c r="C19" s="129"/>
      <c r="D19" s="130"/>
      <c r="E19" s="194"/>
      <c r="F19" s="195"/>
      <c r="G19" s="127">
        <v>0</v>
      </c>
      <c r="H19" s="125">
        <v>0</v>
      </c>
      <c r="J19" s="130"/>
      <c r="K19" s="130"/>
      <c r="L19" s="127">
        <v>0</v>
      </c>
      <c r="M19" s="125">
        <v>0</v>
      </c>
    </row>
    <row r="20" spans="2:13" ht="21" customHeight="1" x14ac:dyDescent="0.25">
      <c r="B20" s="128"/>
      <c r="C20" s="129"/>
      <c r="D20" s="130"/>
      <c r="E20" s="194"/>
      <c r="F20" s="195"/>
      <c r="G20" s="127">
        <v>0</v>
      </c>
      <c r="H20" s="125">
        <v>0</v>
      </c>
      <c r="J20" s="130"/>
      <c r="K20" s="130"/>
      <c r="L20" s="127">
        <v>0</v>
      </c>
      <c r="M20" s="125">
        <v>0</v>
      </c>
    </row>
    <row r="21" spans="2:13" ht="21" customHeight="1" x14ac:dyDescent="0.25">
      <c r="B21" s="128"/>
      <c r="C21" s="129"/>
      <c r="D21" s="130"/>
      <c r="E21" s="194"/>
      <c r="F21" s="195"/>
      <c r="G21" s="127">
        <v>0</v>
      </c>
      <c r="H21" s="125">
        <v>0</v>
      </c>
      <c r="J21" s="130"/>
      <c r="K21" s="130"/>
      <c r="L21" s="127">
        <v>0</v>
      </c>
      <c r="M21" s="125">
        <v>0</v>
      </c>
    </row>
    <row r="22" spans="2:13" ht="21" customHeight="1" x14ac:dyDescent="0.25">
      <c r="B22" s="128"/>
      <c r="C22" s="129"/>
      <c r="D22" s="130"/>
      <c r="E22" s="194"/>
      <c r="F22" s="195"/>
      <c r="G22" s="127">
        <v>0</v>
      </c>
      <c r="H22" s="125">
        <v>0</v>
      </c>
      <c r="J22" s="130"/>
      <c r="K22" s="130"/>
      <c r="L22" s="127">
        <v>0</v>
      </c>
      <c r="M22" s="125">
        <v>0</v>
      </c>
    </row>
    <row r="23" spans="2:13" ht="21" customHeight="1" x14ac:dyDescent="0.25">
      <c r="B23" s="128"/>
      <c r="C23" s="129"/>
      <c r="D23" s="130"/>
      <c r="E23" s="194"/>
      <c r="F23" s="195"/>
      <c r="G23" s="127">
        <v>0</v>
      </c>
      <c r="H23" s="125">
        <v>0</v>
      </c>
      <c r="J23" s="130"/>
      <c r="K23" s="130"/>
      <c r="L23" s="127">
        <v>0</v>
      </c>
      <c r="M23" s="125">
        <v>0</v>
      </c>
    </row>
    <row r="24" spans="2:13" ht="21" customHeight="1" x14ac:dyDescent="0.25">
      <c r="B24" s="128"/>
      <c r="C24" s="129"/>
      <c r="D24" s="130"/>
      <c r="E24" s="194"/>
      <c r="F24" s="195"/>
      <c r="G24" s="127">
        <v>0</v>
      </c>
      <c r="H24" s="125">
        <v>0</v>
      </c>
      <c r="J24" s="130"/>
      <c r="K24" s="130"/>
      <c r="L24" s="127">
        <v>0</v>
      </c>
      <c r="M24" s="125">
        <v>0</v>
      </c>
    </row>
    <row r="25" spans="2:13" ht="21" customHeight="1" x14ac:dyDescent="0.25">
      <c r="B25" s="128"/>
      <c r="C25" s="129"/>
      <c r="D25" s="130"/>
      <c r="E25" s="194"/>
      <c r="F25" s="195"/>
      <c r="G25" s="127">
        <v>0</v>
      </c>
      <c r="H25" s="125">
        <v>0</v>
      </c>
      <c r="J25" s="130"/>
      <c r="K25" s="130"/>
      <c r="L25" s="127">
        <v>0</v>
      </c>
      <c r="M25" s="125">
        <v>0</v>
      </c>
    </row>
    <row r="26" spans="2:13" ht="21" customHeight="1" x14ac:dyDescent="0.25">
      <c r="B26" s="128"/>
      <c r="C26" s="129"/>
      <c r="D26" s="130"/>
      <c r="E26" s="194"/>
      <c r="F26" s="195"/>
      <c r="G26" s="127">
        <v>0</v>
      </c>
      <c r="H26" s="125">
        <v>0</v>
      </c>
      <c r="J26" s="130"/>
      <c r="K26" s="130"/>
      <c r="L26" s="127">
        <v>0</v>
      </c>
      <c r="M26" s="125">
        <v>0</v>
      </c>
    </row>
    <row r="27" spans="2:13" ht="21" customHeight="1" x14ac:dyDescent="0.25">
      <c r="B27" s="128"/>
      <c r="C27" s="129"/>
      <c r="D27" s="130"/>
      <c r="E27" s="194"/>
      <c r="F27" s="195"/>
      <c r="G27" s="127">
        <v>0</v>
      </c>
      <c r="H27" s="125">
        <v>0</v>
      </c>
      <c r="J27" s="130"/>
      <c r="K27" s="130"/>
      <c r="L27" s="127">
        <v>0</v>
      </c>
      <c r="M27" s="125">
        <v>0</v>
      </c>
    </row>
    <row r="28" spans="2:13" ht="21.75" customHeight="1" x14ac:dyDescent="0.25">
      <c r="B28" s="12"/>
      <c r="C28" s="12"/>
      <c r="D28" s="12"/>
      <c r="E28" s="12"/>
      <c r="F28" s="139" t="s">
        <v>129</v>
      </c>
      <c r="G28" s="140">
        <f>SUM(G6:G27)</f>
        <v>0</v>
      </c>
      <c r="H28" s="140">
        <f>SUM(H6:H27)</f>
        <v>0</v>
      </c>
      <c r="J28" s="130"/>
      <c r="K28" s="130"/>
      <c r="L28" s="127">
        <v>0</v>
      </c>
      <c r="M28" s="125">
        <v>0</v>
      </c>
    </row>
    <row r="29" spans="2:13" ht="21.75" customHeight="1" x14ac:dyDescent="0.25">
      <c r="B29" s="187" t="s">
        <v>49</v>
      </c>
      <c r="C29" s="188"/>
      <c r="D29" s="188"/>
      <c r="E29" s="188"/>
      <c r="F29" s="188"/>
      <c r="G29" s="188"/>
      <c r="H29" s="188"/>
      <c r="J29" s="130"/>
      <c r="K29" s="130"/>
      <c r="L29" s="127">
        <v>0</v>
      </c>
      <c r="M29" s="125">
        <v>0</v>
      </c>
    </row>
    <row r="30" spans="2:13" ht="21.75" customHeight="1" x14ac:dyDescent="0.25">
      <c r="B30" s="191" t="s">
        <v>42</v>
      </c>
      <c r="C30" s="191"/>
      <c r="D30" s="12"/>
      <c r="E30" s="12"/>
      <c r="F30" s="12"/>
      <c r="G30" s="12"/>
      <c r="H30" s="12"/>
      <c r="J30" s="130"/>
      <c r="K30" s="130"/>
      <c r="L30" s="127">
        <v>0</v>
      </c>
      <c r="M30" s="125">
        <v>0</v>
      </c>
    </row>
    <row r="31" spans="2:13" ht="38.25" customHeight="1" x14ac:dyDescent="0.25">
      <c r="B31" s="141" t="s">
        <v>164</v>
      </c>
      <c r="C31" s="141" t="s">
        <v>43</v>
      </c>
      <c r="D31" s="141" t="s">
        <v>44</v>
      </c>
      <c r="E31" s="141" t="s">
        <v>45</v>
      </c>
      <c r="F31" s="142" t="s">
        <v>50</v>
      </c>
      <c r="G31" s="143" t="s">
        <v>46</v>
      </c>
      <c r="H31" s="143" t="s">
        <v>47</v>
      </c>
      <c r="J31" s="130"/>
      <c r="K31" s="130"/>
      <c r="L31" s="127">
        <v>0</v>
      </c>
      <c r="M31" s="125">
        <v>0</v>
      </c>
    </row>
    <row r="32" spans="2:13" ht="21" customHeight="1" x14ac:dyDescent="0.25">
      <c r="B32" s="130"/>
      <c r="C32" s="129"/>
      <c r="D32" s="130"/>
      <c r="E32" s="130"/>
      <c r="F32" s="132"/>
      <c r="G32" s="127">
        <f>+IF(B32="PREV - Rimborso km (= 0,20 €/km)",F32*0.2,0)</f>
        <v>0</v>
      </c>
      <c r="H32" s="131">
        <f>+IF(B32="GEST - Rimborso km (= 0,20 €/km)",F32*0.2,0)+IF(B32="ORG - Rimborso km (= 0,20 €/km)",F32*0.2,0)</f>
        <v>0</v>
      </c>
      <c r="J32" s="130"/>
      <c r="K32" s="130"/>
      <c r="L32" s="127">
        <v>0</v>
      </c>
      <c r="M32" s="125">
        <v>0</v>
      </c>
    </row>
    <row r="33" spans="2:13" ht="21" customHeight="1" x14ac:dyDescent="0.25">
      <c r="B33" s="130"/>
      <c r="C33" s="129"/>
      <c r="D33" s="130"/>
      <c r="E33" s="130"/>
      <c r="F33" s="132"/>
      <c r="G33" s="127">
        <f t="shared" ref="G33:G48" si="0">+IF(B33="PREV - Rimborso km (= 0,20 €/km)",F33*0.2,0)</f>
        <v>0</v>
      </c>
      <c r="H33" s="131">
        <f t="shared" ref="H33:H48" si="1">+IF(B33="GEST - Rimborso km (= 0,20 €/km)",F33*0.2,0)+IF(B33="ORG - Rimborso km (= 0,20 €/km)",F33*0.2,0)</f>
        <v>0</v>
      </c>
      <c r="J33" s="130"/>
      <c r="K33" s="130"/>
      <c r="L33" s="127">
        <v>0</v>
      </c>
      <c r="M33" s="125">
        <v>0</v>
      </c>
    </row>
    <row r="34" spans="2:13" ht="21" customHeight="1" x14ac:dyDescent="0.25">
      <c r="B34" s="130"/>
      <c r="C34" s="129"/>
      <c r="D34" s="130"/>
      <c r="E34" s="130"/>
      <c r="F34" s="132"/>
      <c r="G34" s="127">
        <f t="shared" si="0"/>
        <v>0</v>
      </c>
      <c r="H34" s="131">
        <f t="shared" si="1"/>
        <v>0</v>
      </c>
      <c r="J34" s="130"/>
      <c r="K34" s="130"/>
      <c r="L34" s="127">
        <v>0</v>
      </c>
      <c r="M34" s="125">
        <v>0</v>
      </c>
    </row>
    <row r="35" spans="2:13" ht="21" customHeight="1" x14ac:dyDescent="0.25">
      <c r="B35" s="130"/>
      <c r="C35" s="129"/>
      <c r="D35" s="130"/>
      <c r="E35" s="130"/>
      <c r="F35" s="132"/>
      <c r="G35" s="127">
        <f t="shared" si="0"/>
        <v>0</v>
      </c>
      <c r="H35" s="131">
        <f t="shared" si="1"/>
        <v>0</v>
      </c>
      <c r="J35" s="130"/>
      <c r="K35" s="130"/>
      <c r="L35" s="127">
        <v>0</v>
      </c>
      <c r="M35" s="125">
        <v>0</v>
      </c>
    </row>
    <row r="36" spans="2:13" ht="21" customHeight="1" x14ac:dyDescent="0.25">
      <c r="B36" s="130"/>
      <c r="C36" s="129"/>
      <c r="D36" s="130"/>
      <c r="E36" s="130"/>
      <c r="F36" s="132"/>
      <c r="G36" s="127">
        <f t="shared" si="0"/>
        <v>0</v>
      </c>
      <c r="H36" s="131">
        <f t="shared" si="1"/>
        <v>0</v>
      </c>
      <c r="J36" s="130"/>
      <c r="K36" s="130"/>
      <c r="L36" s="127">
        <v>0</v>
      </c>
      <c r="M36" s="125">
        <v>0</v>
      </c>
    </row>
    <row r="37" spans="2:13" ht="21" customHeight="1" x14ac:dyDescent="0.25">
      <c r="B37" s="130"/>
      <c r="C37" s="129"/>
      <c r="D37" s="130"/>
      <c r="E37" s="130"/>
      <c r="F37" s="132"/>
      <c r="G37" s="127">
        <f t="shared" si="0"/>
        <v>0</v>
      </c>
      <c r="H37" s="131">
        <f t="shared" si="1"/>
        <v>0</v>
      </c>
      <c r="J37" s="130"/>
      <c r="K37" s="130"/>
      <c r="L37" s="127">
        <v>0</v>
      </c>
      <c r="M37" s="125">
        <v>0</v>
      </c>
    </row>
    <row r="38" spans="2:13" ht="21" customHeight="1" x14ac:dyDescent="0.25">
      <c r="B38" s="130"/>
      <c r="C38" s="129"/>
      <c r="D38" s="130"/>
      <c r="E38" s="130"/>
      <c r="F38" s="132"/>
      <c r="G38" s="127">
        <f t="shared" si="0"/>
        <v>0</v>
      </c>
      <c r="H38" s="131">
        <f t="shared" si="1"/>
        <v>0</v>
      </c>
      <c r="J38" s="130"/>
      <c r="K38" s="130"/>
      <c r="L38" s="127">
        <v>0</v>
      </c>
      <c r="M38" s="125">
        <v>0</v>
      </c>
    </row>
    <row r="39" spans="2:13" ht="21" customHeight="1" x14ac:dyDescent="0.25">
      <c r="B39" s="130"/>
      <c r="C39" s="129"/>
      <c r="D39" s="130"/>
      <c r="E39" s="130"/>
      <c r="F39" s="132"/>
      <c r="G39" s="127">
        <f t="shared" si="0"/>
        <v>0</v>
      </c>
      <c r="H39" s="131">
        <f t="shared" si="1"/>
        <v>0</v>
      </c>
      <c r="J39" s="130"/>
      <c r="K39" s="130"/>
      <c r="L39" s="127">
        <v>0</v>
      </c>
      <c r="M39" s="125">
        <v>0</v>
      </c>
    </row>
    <row r="40" spans="2:13" ht="21" customHeight="1" x14ac:dyDescent="0.25">
      <c r="B40" s="130"/>
      <c r="C40" s="129"/>
      <c r="D40" s="130"/>
      <c r="E40" s="130"/>
      <c r="F40" s="132"/>
      <c r="G40" s="127">
        <f t="shared" si="0"/>
        <v>0</v>
      </c>
      <c r="H40" s="131">
        <f t="shared" si="1"/>
        <v>0</v>
      </c>
      <c r="J40" s="130"/>
      <c r="K40" s="130"/>
      <c r="L40" s="127">
        <v>0</v>
      </c>
      <c r="M40" s="125">
        <v>0</v>
      </c>
    </row>
    <row r="41" spans="2:13" ht="21" customHeight="1" x14ac:dyDescent="0.25">
      <c r="B41" s="130"/>
      <c r="C41" s="129"/>
      <c r="D41" s="130"/>
      <c r="E41" s="130"/>
      <c r="F41" s="132"/>
      <c r="G41" s="127">
        <f t="shared" si="0"/>
        <v>0</v>
      </c>
      <c r="H41" s="131">
        <f t="shared" si="1"/>
        <v>0</v>
      </c>
      <c r="J41" s="130"/>
      <c r="K41" s="130"/>
      <c r="L41" s="127">
        <v>0</v>
      </c>
      <c r="M41" s="125">
        <v>0</v>
      </c>
    </row>
    <row r="42" spans="2:13" ht="21" customHeight="1" x14ac:dyDescent="0.25">
      <c r="B42" s="130"/>
      <c r="C42" s="129"/>
      <c r="D42" s="130"/>
      <c r="E42" s="130"/>
      <c r="F42" s="132"/>
      <c r="G42" s="127">
        <f t="shared" si="0"/>
        <v>0</v>
      </c>
      <c r="H42" s="131">
        <f t="shared" si="1"/>
        <v>0</v>
      </c>
      <c r="J42" s="130"/>
      <c r="K42" s="130"/>
      <c r="L42" s="127">
        <v>0</v>
      </c>
      <c r="M42" s="125">
        <v>0</v>
      </c>
    </row>
    <row r="43" spans="2:13" ht="21" customHeight="1" x14ac:dyDescent="0.25">
      <c r="B43" s="130"/>
      <c r="C43" s="129"/>
      <c r="D43" s="130"/>
      <c r="E43" s="130"/>
      <c r="F43" s="132"/>
      <c r="G43" s="127">
        <f t="shared" si="0"/>
        <v>0</v>
      </c>
      <c r="H43" s="131">
        <f t="shared" si="1"/>
        <v>0</v>
      </c>
      <c r="J43" s="130"/>
      <c r="K43" s="130"/>
      <c r="L43" s="127">
        <v>0</v>
      </c>
      <c r="M43" s="125">
        <v>0</v>
      </c>
    </row>
    <row r="44" spans="2:13" ht="21" customHeight="1" x14ac:dyDescent="0.25">
      <c r="B44" s="130"/>
      <c r="C44" s="129"/>
      <c r="D44" s="130"/>
      <c r="E44" s="130"/>
      <c r="F44" s="132"/>
      <c r="G44" s="127">
        <f t="shared" si="0"/>
        <v>0</v>
      </c>
      <c r="H44" s="131">
        <f t="shared" si="1"/>
        <v>0</v>
      </c>
      <c r="J44" s="130"/>
      <c r="K44" s="130"/>
      <c r="L44" s="127">
        <v>0</v>
      </c>
      <c r="M44" s="125">
        <v>0</v>
      </c>
    </row>
    <row r="45" spans="2:13" ht="21" customHeight="1" x14ac:dyDescent="0.25">
      <c r="B45" s="130"/>
      <c r="C45" s="129"/>
      <c r="D45" s="130"/>
      <c r="E45" s="130"/>
      <c r="F45" s="132"/>
      <c r="G45" s="127">
        <f t="shared" si="0"/>
        <v>0</v>
      </c>
      <c r="H45" s="131">
        <f t="shared" si="1"/>
        <v>0</v>
      </c>
      <c r="J45" s="130"/>
      <c r="K45" s="130"/>
      <c r="L45" s="127">
        <v>0</v>
      </c>
      <c r="M45" s="125">
        <v>0</v>
      </c>
    </row>
    <row r="46" spans="2:13" ht="21" customHeight="1" x14ac:dyDescent="0.25">
      <c r="B46" s="130"/>
      <c r="C46" s="129"/>
      <c r="D46" s="130"/>
      <c r="E46" s="130"/>
      <c r="F46" s="132"/>
      <c r="G46" s="127">
        <f t="shared" si="0"/>
        <v>0</v>
      </c>
      <c r="H46" s="131">
        <f t="shared" si="1"/>
        <v>0</v>
      </c>
      <c r="J46" s="130"/>
      <c r="K46" s="130"/>
      <c r="L46" s="127">
        <v>0</v>
      </c>
      <c r="M46" s="125">
        <v>0</v>
      </c>
    </row>
    <row r="47" spans="2:13" ht="21" customHeight="1" x14ac:dyDescent="0.25">
      <c r="B47" s="130"/>
      <c r="C47" s="129"/>
      <c r="D47" s="130"/>
      <c r="E47" s="130"/>
      <c r="F47" s="132"/>
      <c r="G47" s="127">
        <f t="shared" si="0"/>
        <v>0</v>
      </c>
      <c r="H47" s="131">
        <f t="shared" si="1"/>
        <v>0</v>
      </c>
      <c r="J47" s="130"/>
      <c r="K47" s="130"/>
      <c r="L47" s="127">
        <v>0</v>
      </c>
      <c r="M47" s="125">
        <v>0</v>
      </c>
    </row>
    <row r="48" spans="2:13" ht="21" customHeight="1" x14ac:dyDescent="0.25">
      <c r="B48" s="130"/>
      <c r="C48" s="129"/>
      <c r="D48" s="130"/>
      <c r="E48" s="130"/>
      <c r="F48" s="132"/>
      <c r="G48" s="127">
        <f t="shared" si="0"/>
        <v>0</v>
      </c>
      <c r="H48" s="131">
        <f t="shared" si="1"/>
        <v>0</v>
      </c>
      <c r="J48" s="130"/>
      <c r="K48" s="130"/>
      <c r="L48" s="127">
        <v>0</v>
      </c>
      <c r="M48" s="125">
        <v>0</v>
      </c>
    </row>
    <row r="49" spans="2:13" x14ac:dyDescent="0.2">
      <c r="E49" s="73" t="s">
        <v>51</v>
      </c>
      <c r="F49" s="74">
        <f>SUM(F32:F48)</f>
        <v>0</v>
      </c>
      <c r="G49" s="138">
        <f>SUM(G32:G48)</f>
        <v>0</v>
      </c>
      <c r="H49" s="138">
        <f>SUM(H32:H48)</f>
        <v>0</v>
      </c>
      <c r="K49" s="73" t="s">
        <v>129</v>
      </c>
      <c r="L49" s="138">
        <f>SUM(L6:L48)</f>
        <v>0</v>
      </c>
      <c r="M49" s="138">
        <f>SUM(M6:M48)</f>
        <v>0</v>
      </c>
    </row>
    <row r="50" spans="2:13" x14ac:dyDescent="0.2">
      <c r="B50" s="134" t="s">
        <v>38</v>
      </c>
      <c r="C50" s="134" t="s">
        <v>27</v>
      </c>
      <c r="D50" s="134" t="s">
        <v>52</v>
      </c>
    </row>
    <row r="51" spans="2:13" ht="48.75" customHeight="1" x14ac:dyDescent="0.2">
      <c r="B51" s="135"/>
      <c r="C51" s="136"/>
      <c r="D51" s="137">
        <v>0</v>
      </c>
    </row>
  </sheetData>
  <sheetProtection algorithmName="SHA-512" hashValue="xUNwuqQ3NcgzblE2CQ7hFNqsL17R19RtQMuOjD9wQ8hdTtUutZbtmc0KaQv9IaZoTX4c9wvD7a7uDyo+MkW03Q==" saltValue="HVwebnbz0pyYcxCzo4nmsQ==" spinCount="100000" sheet="1" objects="1" formatCells="0" formatColumns="0" formatRows="0" selectLockedCells="1"/>
  <mergeCells count="30">
    <mergeCell ref="E24:F24"/>
    <mergeCell ref="E25:F25"/>
    <mergeCell ref="E26:F26"/>
    <mergeCell ref="E27:F27"/>
    <mergeCell ref="E19:F19"/>
    <mergeCell ref="E20:F20"/>
    <mergeCell ref="E21:F21"/>
    <mergeCell ref="E22:F22"/>
    <mergeCell ref="E23:F23"/>
    <mergeCell ref="E14:F14"/>
    <mergeCell ref="E15:F15"/>
    <mergeCell ref="E16:F16"/>
    <mergeCell ref="E17:F17"/>
    <mergeCell ref="E18:F18"/>
    <mergeCell ref="B2:M2"/>
    <mergeCell ref="B3:H3"/>
    <mergeCell ref="J3:M3"/>
    <mergeCell ref="B29:H29"/>
    <mergeCell ref="B30:C30"/>
    <mergeCell ref="B4:C4"/>
    <mergeCell ref="J4:K4"/>
    <mergeCell ref="E5:F5"/>
    <mergeCell ref="E6:F6"/>
    <mergeCell ref="E7:F7"/>
    <mergeCell ref="E8:F8"/>
    <mergeCell ref="E9:F9"/>
    <mergeCell ref="E10:F10"/>
    <mergeCell ref="E11:F11"/>
    <mergeCell ref="E12:F12"/>
    <mergeCell ref="E13:F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fitToWidth="2" orientation="portrait" horizontalDpi="300" verticalDpi="300" r:id="rId1"/>
  <headerFooter>
    <oddHeader>&amp;R&amp;"Tahoma,Grassetto"ver. 5.2 del 27/12/2023</oddHeader>
    <oddFooter>&amp;C&amp;A</oddFooter>
  </headerFooter>
  <colBreaks count="1" manualBreakCount="1">
    <brk id="8" max="50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'menu tendina - dettaglio quote'!$C$2:$C$7</xm:f>
          </x14:formula1>
          <xm:sqref>B6:B27</xm:sqref>
        </x14:dataValidation>
        <x14:dataValidation type="list" allowBlank="1" showInputMessage="1" showErrorMessage="1" xr:uid="{00000000-0002-0000-0200-000002000000}">
          <x14:formula1>
            <xm:f>'menu tendina - dettaglio quote'!$E$2:$E$4</xm:f>
          </x14:formula1>
          <xm:sqref>B32:B48</xm:sqref>
        </x14:dataValidation>
        <x14:dataValidation type="list" allowBlank="1" showInputMessage="1" showErrorMessage="1" xr:uid="{00000000-0002-0000-0200-000001000000}">
          <x14:formula1>
            <xm:f>'menu tendina - dettaglio quote'!$C$2:$C$16</xm:f>
          </x14:formula1>
          <xm:sqref>B28</xm:sqref>
        </x14:dataValidation>
        <x14:dataValidation type="list" allowBlank="1" showInputMessage="1" showErrorMessage="1" xr:uid="{00000000-0002-0000-0200-000003000000}">
          <x14:formula1>
            <xm:f>'menu tendina - dettaglio quote'!$A$2:$A$14</xm:f>
          </x14:formula1>
          <xm:sqref>J6:J48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pageSetUpPr fitToPage="1"/>
  </sheetPr>
  <dimension ref="B1:K92"/>
  <sheetViews>
    <sheetView showGridLines="0" tabSelected="1" zoomScale="90" zoomScaleNormal="90" workbookViewId="0">
      <selection activeCell="F4" sqref="F4"/>
    </sheetView>
  </sheetViews>
  <sheetFormatPr defaultColWidth="9.140625" defaultRowHeight="14.25" x14ac:dyDescent="0.2"/>
  <cols>
    <col min="1" max="1" width="2.7109375" style="10" customWidth="1"/>
    <col min="2" max="2" width="60.85546875" style="10" customWidth="1"/>
    <col min="3" max="4" width="20.85546875" style="10" customWidth="1"/>
    <col min="5" max="5" width="2.7109375" style="26" customWidth="1"/>
    <col min="6" max="6" width="60.85546875" style="10" customWidth="1"/>
    <col min="7" max="8" width="20.85546875" style="10" customWidth="1"/>
    <col min="9" max="9" width="9.140625" style="10"/>
    <col min="10" max="11" width="9.5703125" style="10" bestFit="1" customWidth="1"/>
    <col min="12" max="16384" width="9.140625" style="10"/>
  </cols>
  <sheetData>
    <row r="1" spans="2:10" ht="18.75" customHeight="1" x14ac:dyDescent="0.2"/>
    <row r="2" spans="2:10" ht="41.25" customHeight="1" x14ac:dyDescent="0.4">
      <c r="B2" s="200" t="s">
        <v>154</v>
      </c>
      <c r="C2" s="200"/>
      <c r="D2" s="200"/>
      <c r="E2" s="200"/>
      <c r="F2" s="200"/>
      <c r="G2" s="200"/>
      <c r="H2" s="200"/>
    </row>
    <row r="4" spans="2:10" s="88" customFormat="1" ht="24.75" customHeight="1" x14ac:dyDescent="0.25">
      <c r="B4" s="196" t="s">
        <v>165</v>
      </c>
      <c r="C4" s="196"/>
      <c r="D4" s="196"/>
      <c r="E4" s="85"/>
      <c r="F4" s="113"/>
      <c r="G4" s="86" t="s">
        <v>53</v>
      </c>
      <c r="H4" s="87"/>
    </row>
    <row r="5" spans="2:10" s="88" customFormat="1" ht="24.75" customHeight="1" x14ac:dyDescent="0.25">
      <c r="B5" s="196"/>
      <c r="C5" s="196"/>
      <c r="D5" s="196"/>
      <c r="E5" s="85"/>
      <c r="F5" s="169">
        <f>'1-ENTRATE_EVENTO'!B4</f>
        <v>0</v>
      </c>
      <c r="G5" s="86" t="s">
        <v>15</v>
      </c>
      <c r="H5" s="87"/>
    </row>
    <row r="6" spans="2:10" s="88" customFormat="1" ht="24.75" customHeight="1" x14ac:dyDescent="0.25">
      <c r="B6" s="176"/>
      <c r="C6" s="176"/>
      <c r="D6" s="176"/>
      <c r="E6" s="85"/>
      <c r="F6" s="169">
        <f>'1-ENTRATE_EVENTO'!B5</f>
        <v>0</v>
      </c>
      <c r="G6" s="157" t="s">
        <v>54</v>
      </c>
      <c r="H6" s="158"/>
    </row>
    <row r="7" spans="2:10" s="88" customFormat="1" ht="24.75" customHeight="1" x14ac:dyDescent="0.2">
      <c r="B7" s="196" t="s">
        <v>166</v>
      </c>
      <c r="C7" s="196"/>
      <c r="D7" s="196"/>
      <c r="E7" s="89"/>
      <c r="F7" s="170">
        <f>'1-ENTRATE_EVENTO'!B6</f>
        <v>0</v>
      </c>
      <c r="G7" s="157" t="s">
        <v>157</v>
      </c>
      <c r="H7" s="166"/>
    </row>
    <row r="8" spans="2:10" s="88" customFormat="1" ht="24.75" customHeight="1" x14ac:dyDescent="0.2">
      <c r="B8" s="196"/>
      <c r="C8" s="196"/>
      <c r="D8" s="196"/>
      <c r="E8" s="89"/>
      <c r="F8" s="170">
        <f>'1-ENTRATE_EVENTO'!B7</f>
        <v>0</v>
      </c>
      <c r="G8" s="155" t="s">
        <v>158</v>
      </c>
      <c r="H8" s="165"/>
      <c r="J8" s="156"/>
    </row>
    <row r="9" spans="2:10" s="88" customFormat="1" ht="24.75" customHeight="1" x14ac:dyDescent="0.25">
      <c r="B9" s="176"/>
      <c r="C9" s="176"/>
      <c r="D9" s="176"/>
      <c r="E9" s="89"/>
      <c r="F9" s="159"/>
      <c r="G9" s="160" t="s">
        <v>55</v>
      </c>
      <c r="H9" s="161"/>
    </row>
    <row r="10" spans="2:10" s="88" customFormat="1" ht="24.75" customHeight="1" x14ac:dyDescent="0.25">
      <c r="B10" s="196" t="s">
        <v>167</v>
      </c>
      <c r="C10" s="196"/>
      <c r="D10" s="196"/>
      <c r="E10" s="89"/>
      <c r="F10" s="113"/>
      <c r="G10" s="86" t="s">
        <v>56</v>
      </c>
      <c r="H10" s="87"/>
    </row>
    <row r="11" spans="2:10" s="88" customFormat="1" ht="24.75" customHeight="1" x14ac:dyDescent="0.2">
      <c r="B11" s="196"/>
      <c r="C11" s="196"/>
      <c r="D11" s="196"/>
      <c r="E11" s="89"/>
    </row>
    <row r="12" spans="2:10" s="88" customFormat="1" ht="24.75" customHeight="1" x14ac:dyDescent="0.25">
      <c r="B12" s="176"/>
      <c r="C12" s="176"/>
      <c r="D12" s="176"/>
      <c r="E12" s="85"/>
      <c r="F12" s="113"/>
      <c r="G12" s="201" t="s">
        <v>57</v>
      </c>
      <c r="H12" s="202"/>
    </row>
    <row r="13" spans="2:10" s="88" customFormat="1" ht="24.75" customHeight="1" x14ac:dyDescent="0.25">
      <c r="B13" s="196" t="s">
        <v>168</v>
      </c>
      <c r="C13" s="196"/>
      <c r="D13" s="196"/>
      <c r="F13" s="113"/>
      <c r="G13" s="201" t="s">
        <v>58</v>
      </c>
      <c r="H13" s="202"/>
    </row>
    <row r="14" spans="2:10" s="88" customFormat="1" ht="24.75" customHeight="1" x14ac:dyDescent="0.25">
      <c r="B14" s="196"/>
      <c r="C14" s="196"/>
      <c r="D14" s="196"/>
      <c r="F14" s="113"/>
      <c r="G14" s="201" t="s">
        <v>59</v>
      </c>
      <c r="H14" s="202"/>
    </row>
    <row r="15" spans="2:10" s="88" customFormat="1" ht="24.75" customHeight="1" x14ac:dyDescent="0.2">
      <c r="D15" s="90"/>
      <c r="E15" s="91"/>
    </row>
    <row r="16" spans="2:10" s="88" customFormat="1" ht="24.75" customHeight="1" x14ac:dyDescent="0.2">
      <c r="B16" s="203" t="s">
        <v>60</v>
      </c>
      <c r="C16" s="92" t="s">
        <v>61</v>
      </c>
      <c r="D16" s="93" t="s">
        <v>62</v>
      </c>
      <c r="E16" s="94"/>
      <c r="F16" s="205" t="s">
        <v>63</v>
      </c>
      <c r="G16" s="92" t="s">
        <v>46</v>
      </c>
      <c r="H16" s="93" t="s">
        <v>47</v>
      </c>
    </row>
    <row r="17" spans="2:11" s="88" customFormat="1" ht="24.75" customHeight="1" x14ac:dyDescent="0.25">
      <c r="B17" s="204"/>
      <c r="C17" s="122">
        <f>+C36+C19</f>
        <v>0</v>
      </c>
      <c r="D17" s="123">
        <f>+D36+D19</f>
        <v>0</v>
      </c>
      <c r="E17" s="95"/>
      <c r="F17" s="206"/>
      <c r="G17" s="114">
        <f>+G21+G28</f>
        <v>0</v>
      </c>
      <c r="H17" s="115">
        <f>+H21+H28</f>
        <v>0</v>
      </c>
      <c r="K17" s="96"/>
    </row>
    <row r="18" spans="2:11" s="88" customFormat="1" ht="24.75" customHeight="1" x14ac:dyDescent="0.25">
      <c r="C18" s="116"/>
      <c r="D18" s="116"/>
      <c r="E18" s="85"/>
      <c r="G18" s="116"/>
      <c r="H18" s="116"/>
      <c r="K18" s="96"/>
    </row>
    <row r="19" spans="2:11" s="88" customFormat="1" ht="24.75" customHeight="1" x14ac:dyDescent="0.25">
      <c r="B19" s="97" t="s">
        <v>64</v>
      </c>
      <c r="C19" s="114">
        <f>C21+C30</f>
        <v>0</v>
      </c>
      <c r="D19" s="115">
        <f>D21+D30</f>
        <v>0</v>
      </c>
      <c r="E19" s="85"/>
      <c r="G19" s="116"/>
      <c r="H19" s="116"/>
      <c r="K19" s="96"/>
    </row>
    <row r="20" spans="2:11" s="88" customFormat="1" ht="24.75" customHeight="1" x14ac:dyDescent="0.25">
      <c r="C20" s="116"/>
      <c r="D20" s="116"/>
      <c r="E20" s="85"/>
      <c r="G20" s="116"/>
      <c r="H20" s="116"/>
      <c r="K20" s="96"/>
    </row>
    <row r="21" spans="2:11" s="88" customFormat="1" ht="24.75" customHeight="1" x14ac:dyDescent="0.25">
      <c r="B21" s="98" t="s">
        <v>65</v>
      </c>
      <c r="C21" s="114">
        <f>SUM(C23:C28)</f>
        <v>0</v>
      </c>
      <c r="D21" s="115">
        <f>SUM(D23:D28)</f>
        <v>0</v>
      </c>
      <c r="E21" s="95"/>
      <c r="F21" s="97" t="s">
        <v>66</v>
      </c>
      <c r="G21" s="114">
        <f>'1-ENTRATE_EVENTO'!C26</f>
        <v>0</v>
      </c>
      <c r="H21" s="115">
        <f>SUM(H23:H26)</f>
        <v>0</v>
      </c>
    </row>
    <row r="22" spans="2:11" s="99" customFormat="1" ht="24.75" customHeight="1" x14ac:dyDescent="0.25">
      <c r="C22" s="117"/>
      <c r="D22" s="117"/>
      <c r="E22" s="91"/>
      <c r="F22" s="85"/>
      <c r="G22" s="117"/>
      <c r="H22" s="117"/>
    </row>
    <row r="23" spans="2:11" s="88" customFormat="1" ht="24.75" customHeight="1" x14ac:dyDescent="0.25">
      <c r="B23" s="100" t="s">
        <v>67</v>
      </c>
      <c r="C23" s="118">
        <f>SUMIFS('2-USCITE_EVENTO'!G6:G27,'2-USCITE_EVENTO'!B6:B27,B23)</f>
        <v>0</v>
      </c>
      <c r="D23" s="119">
        <f>SUMIFS('2-USCITE_EVENTO'!H6:H27,'2-USCITE_EVENTO'!B6:B27,B23)</f>
        <v>0</v>
      </c>
      <c r="E23" s="91"/>
      <c r="F23" s="101" t="s">
        <v>130</v>
      </c>
      <c r="G23" s="118"/>
      <c r="H23" s="119">
        <f>'1-ENTRATE_EVENTO'!D26</f>
        <v>0</v>
      </c>
    </row>
    <row r="24" spans="2:11" s="88" customFormat="1" ht="24.75" customHeight="1" x14ac:dyDescent="0.25">
      <c r="B24" s="100" t="s">
        <v>68</v>
      </c>
      <c r="C24" s="118">
        <f>SUMIFS('2-USCITE_EVENTO'!G6:G27,'2-USCITE_EVENTO'!B6:B27,B24)</f>
        <v>0</v>
      </c>
      <c r="D24" s="119">
        <f>SUMIFS('2-USCITE_EVENTO'!H6:H27,'2-USCITE_EVENTO'!B6:B27,B24)</f>
        <v>0</v>
      </c>
      <c r="E24" s="91"/>
      <c r="F24" s="101" t="s">
        <v>131</v>
      </c>
      <c r="G24" s="118"/>
      <c r="H24" s="119">
        <f>+IF('1-ENTRATE_EVENTO'!C26&gt;'1-ENTRATE_EVENTO'!D26,'1-ENTRATE_EVENTO'!C26-'1-ENTRATE_EVENTO'!D26,0)</f>
        <v>0</v>
      </c>
    </row>
    <row r="25" spans="2:11" s="88" customFormat="1" ht="24.75" customHeight="1" x14ac:dyDescent="0.25">
      <c r="B25" s="100" t="s">
        <v>69</v>
      </c>
      <c r="C25" s="118">
        <f>SUMIFS('2-USCITE_EVENTO'!G6:G27,'2-USCITE_EVENTO'!B6:B27,B25)</f>
        <v>0</v>
      </c>
      <c r="D25" s="119">
        <f>SUMIFS('2-USCITE_EVENTO'!H6:H27,'2-USCITE_EVENTO'!B6:B27,B25)</f>
        <v>0</v>
      </c>
      <c r="E25" s="91"/>
      <c r="F25" s="102"/>
      <c r="G25" s="118"/>
      <c r="H25" s="119"/>
    </row>
    <row r="26" spans="2:11" s="88" customFormat="1" ht="24.75" customHeight="1" x14ac:dyDescent="0.25">
      <c r="B26" s="100" t="s">
        <v>70</v>
      </c>
      <c r="C26" s="118">
        <f>SUMIFS('2-USCITE_EVENTO'!G6:G27,'2-USCITE_EVENTO'!B6:B27,B26)</f>
        <v>0</v>
      </c>
      <c r="D26" s="119">
        <f>SUMIFS('2-USCITE_EVENTO'!H6:H27,'2-USCITE_EVENTO'!B6:B27,B26)</f>
        <v>0</v>
      </c>
      <c r="E26" s="91"/>
      <c r="F26" s="102"/>
      <c r="G26" s="118"/>
      <c r="H26" s="119"/>
    </row>
    <row r="27" spans="2:11" s="88" customFormat="1" ht="24.75" customHeight="1" x14ac:dyDescent="0.25">
      <c r="B27" s="100" t="s">
        <v>71</v>
      </c>
      <c r="C27" s="118">
        <f>SUMIFS('2-USCITE_EVENTO'!G6:G27,'2-USCITE_EVENTO'!B6:B27,B27)</f>
        <v>0</v>
      </c>
      <c r="D27" s="119">
        <f>SUMIFS('2-USCITE_EVENTO'!H6:H27,'2-USCITE_EVENTO'!B6:B27,B27)</f>
        <v>0</v>
      </c>
      <c r="E27" s="91"/>
      <c r="F27" s="99"/>
      <c r="G27" s="120"/>
      <c r="H27" s="121"/>
    </row>
    <row r="28" spans="2:11" s="88" customFormat="1" ht="24.75" customHeight="1" x14ac:dyDescent="0.25">
      <c r="B28" s="100" t="s">
        <v>72</v>
      </c>
      <c r="C28" s="118">
        <f>SUMIFS('2-USCITE_EVENTO'!G6:G27,'2-USCITE_EVENTO'!B6:B27,B28)</f>
        <v>0</v>
      </c>
      <c r="D28" s="119">
        <f>SUMIFS('2-USCITE_EVENTO'!H6:H27,'2-USCITE_EVENTO'!B6:B27,B28)</f>
        <v>0</v>
      </c>
      <c r="E28" s="91"/>
      <c r="F28" s="97" t="s">
        <v>73</v>
      </c>
      <c r="G28" s="114">
        <f>SUM(G30:G47)</f>
        <v>0</v>
      </c>
      <c r="H28" s="115">
        <f>SUM(H30:H47)</f>
        <v>0</v>
      </c>
    </row>
    <row r="29" spans="2:11" s="88" customFormat="1" ht="24.75" customHeight="1" x14ac:dyDescent="0.25">
      <c r="B29" s="99"/>
      <c r="C29" s="124"/>
      <c r="D29" s="121"/>
      <c r="E29" s="91"/>
      <c r="F29" s="85"/>
      <c r="G29" s="117"/>
      <c r="H29" s="117"/>
    </row>
    <row r="30" spans="2:11" s="88" customFormat="1" ht="24.75" customHeight="1" x14ac:dyDescent="0.25">
      <c r="B30" s="98" t="s">
        <v>74</v>
      </c>
      <c r="C30" s="114">
        <f>SUM(C32:C34)</f>
        <v>0</v>
      </c>
      <c r="D30" s="115">
        <f>SUM(D32:D34)</f>
        <v>0</v>
      </c>
      <c r="E30" s="91"/>
      <c r="F30" s="100" t="s">
        <v>75</v>
      </c>
      <c r="G30" s="118">
        <f>'1-ENTRATE_EVENTO'!C11*'1-ENTRATE_EVENTO'!C18</f>
        <v>0</v>
      </c>
      <c r="H30" s="119">
        <f>'1-ENTRATE_EVENTO'!C11*('1-ENTRATE_EVENTO'!D18+'1-ENTRATE_EVENTO'!C22)</f>
        <v>0</v>
      </c>
    </row>
    <row r="31" spans="2:11" s="88" customFormat="1" ht="24.75" customHeight="1" x14ac:dyDescent="0.25">
      <c r="B31" s="99"/>
      <c r="C31" s="117"/>
      <c r="D31" s="117"/>
      <c r="E31" s="91"/>
      <c r="F31" s="100" t="s">
        <v>76</v>
      </c>
      <c r="G31" s="118">
        <f>'1-ENTRATE_EVENTO'!C12*'1-ENTRATE_EVENTO'!C18</f>
        <v>0</v>
      </c>
      <c r="H31" s="119">
        <f>'1-ENTRATE_EVENTO'!C12*'1-ENTRATE_EVENTO'!D18</f>
        <v>0</v>
      </c>
    </row>
    <row r="32" spans="2:11" s="88" customFormat="1" ht="24.75" customHeight="1" x14ac:dyDescent="0.25">
      <c r="B32" s="100" t="s">
        <v>77</v>
      </c>
      <c r="C32" s="118">
        <f>SUMIFS('2-USCITE_EVENTO'!G32:G48,'2-USCITE_EVENTO'!B32:B48,B32)</f>
        <v>0</v>
      </c>
      <c r="D32" s="119">
        <f>SUMIFS('2-USCITE_EVENTO'!H32:H48,'2-USCITE_EVENTO'!B32:B48,B32)</f>
        <v>0</v>
      </c>
      <c r="E32" s="91"/>
      <c r="F32" s="100" t="s">
        <v>155</v>
      </c>
      <c r="G32" s="118">
        <f>'1-ENTRATE_EVENTO'!C13*'1-ENTRATE_EVENTO'!C19*'1-ENTRATE_EVENTO'!C9</f>
        <v>0</v>
      </c>
      <c r="H32" s="119">
        <f>'1-ENTRATE_EVENTO'!C13*'1-ENTRATE_EVENTO'!D19*'1-ENTRATE_EVENTO'!C9</f>
        <v>0</v>
      </c>
    </row>
    <row r="33" spans="2:9" s="88" customFormat="1" ht="24.75" customHeight="1" x14ac:dyDescent="0.25">
      <c r="B33" s="100" t="s">
        <v>78</v>
      </c>
      <c r="C33" s="118">
        <f>SUMIFS('2-USCITE_EVENTO'!G32:G48,'2-USCITE_EVENTO'!B32:B48,B33)</f>
        <v>0</v>
      </c>
      <c r="D33" s="119">
        <f>SUMIFS('2-USCITE_EVENTO'!H32:H48,'2-USCITE_EVENTO'!B32:B48,B33)</f>
        <v>0</v>
      </c>
      <c r="E33" s="91"/>
      <c r="F33" s="100" t="s">
        <v>18</v>
      </c>
      <c r="G33" s="118">
        <f>'1-ENTRATE_EVENTO'!C14*'1-ENTRATE_EVENTO'!C20</f>
        <v>0</v>
      </c>
      <c r="H33" s="119">
        <f>'1-ENTRATE_EVENTO'!C14*'1-ENTRATE_EVENTO'!D20</f>
        <v>0</v>
      </c>
    </row>
    <row r="34" spans="2:9" s="88" customFormat="1" ht="24.75" customHeight="1" x14ac:dyDescent="0.25">
      <c r="B34" s="100" t="s">
        <v>79</v>
      </c>
      <c r="C34" s="118">
        <f>SUMIFS('2-USCITE_EVENTO'!G32:G48,'2-USCITE_EVENTO'!B32:B48,B34)</f>
        <v>0</v>
      </c>
      <c r="D34" s="119">
        <f>SUMIFS('2-USCITE_EVENTO'!H32:H48,'2-USCITE_EVENTO'!B32:B48,B34)</f>
        <v>0</v>
      </c>
      <c r="E34" s="91"/>
      <c r="F34" s="100" t="s">
        <v>80</v>
      </c>
      <c r="G34" s="118">
        <v>0</v>
      </c>
      <c r="H34" s="119">
        <f>'1-ENTRATE_EVENTO'!C31</f>
        <v>0</v>
      </c>
    </row>
    <row r="35" spans="2:9" s="88" customFormat="1" ht="24.75" customHeight="1" x14ac:dyDescent="0.25">
      <c r="B35" s="99"/>
      <c r="C35" s="124"/>
      <c r="D35" s="121"/>
      <c r="E35" s="91"/>
      <c r="F35" s="99"/>
      <c r="G35" s="99"/>
      <c r="H35" s="103"/>
    </row>
    <row r="36" spans="2:9" s="88" customFormat="1" ht="24.75" customHeight="1" x14ac:dyDescent="0.25">
      <c r="B36" s="97" t="s">
        <v>81</v>
      </c>
      <c r="C36" s="114">
        <f>SUM(C38:C50)</f>
        <v>0</v>
      </c>
      <c r="D36" s="115">
        <f>SUM(D38:D50)</f>
        <v>0</v>
      </c>
      <c r="E36" s="91"/>
    </row>
    <row r="37" spans="2:9" s="88" customFormat="1" ht="24.75" customHeight="1" x14ac:dyDescent="0.25">
      <c r="B37" s="99"/>
      <c r="C37" s="117"/>
      <c r="D37" s="117"/>
      <c r="E37" s="91"/>
    </row>
    <row r="38" spans="2:9" s="88" customFormat="1" ht="24.75" customHeight="1" x14ac:dyDescent="0.25">
      <c r="B38" s="100" t="s">
        <v>82</v>
      </c>
      <c r="C38" s="118">
        <f>SUMIFS('2-USCITE_EVENTO'!L6:L48,'2-USCITE_EVENTO'!J6:J48,B38)</f>
        <v>0</v>
      </c>
      <c r="D38" s="119">
        <f>SUMIFS('2-USCITE_EVENTO'!M6:M48,'2-USCITE_EVENTO'!J6:J48,B38)</f>
        <v>0</v>
      </c>
      <c r="E38" s="91"/>
    </row>
    <row r="39" spans="2:9" s="88" customFormat="1" ht="24.75" customHeight="1" x14ac:dyDescent="0.25">
      <c r="B39" s="100" t="s">
        <v>83</v>
      </c>
      <c r="C39" s="118">
        <f>SUMIFS('2-USCITE_EVENTO'!L6:L48,'2-USCITE_EVENTO'!J6:J48,B39)</f>
        <v>0</v>
      </c>
      <c r="D39" s="119">
        <f>SUMIFS('2-USCITE_EVENTO'!M6:M48,'2-USCITE_EVENTO'!J6:J48,B39)</f>
        <v>0</v>
      </c>
      <c r="E39" s="91"/>
    </row>
    <row r="40" spans="2:9" s="88" customFormat="1" ht="24.75" customHeight="1" x14ac:dyDescent="0.25">
      <c r="B40" s="100" t="s">
        <v>84</v>
      </c>
      <c r="C40" s="118">
        <f>SUMIFS('2-USCITE_EVENTO'!L6:L48,'2-USCITE_EVENTO'!J6:J48,B40)</f>
        <v>0</v>
      </c>
      <c r="D40" s="119">
        <f>SUMIFS('2-USCITE_EVENTO'!M6:M48,'2-USCITE_EVENTO'!J6:J48,B40)</f>
        <v>0</v>
      </c>
      <c r="E40" s="91"/>
    </row>
    <row r="41" spans="2:9" s="88" customFormat="1" ht="24.75" customHeight="1" x14ac:dyDescent="0.25">
      <c r="B41" s="100" t="s">
        <v>85</v>
      </c>
      <c r="C41" s="118">
        <f>SUMIFS('2-USCITE_EVENTO'!L6:L48,'2-USCITE_EVENTO'!J6:J48,B41)</f>
        <v>0</v>
      </c>
      <c r="D41" s="119">
        <f>SUMIFS('2-USCITE_EVENTO'!M6:M48,'2-USCITE_EVENTO'!J6:J48,B41)</f>
        <v>0</v>
      </c>
      <c r="E41" s="91"/>
      <c r="F41" s="99"/>
      <c r="G41" s="99"/>
      <c r="H41" s="103"/>
    </row>
    <row r="42" spans="2:9" s="88" customFormat="1" ht="24.75" customHeight="1" x14ac:dyDescent="0.25">
      <c r="B42" s="100" t="s">
        <v>86</v>
      </c>
      <c r="C42" s="118">
        <f>SUMIFS('2-USCITE_EVENTO'!L6:L48,'2-USCITE_EVENTO'!J6:J48,B42)</f>
        <v>0</v>
      </c>
      <c r="D42" s="119">
        <f>SUMIFS('2-USCITE_EVENTO'!M6:M48,'2-USCITE_EVENTO'!J6:J48,B42)</f>
        <v>0</v>
      </c>
      <c r="E42" s="91"/>
      <c r="F42" s="99"/>
      <c r="G42" s="99"/>
      <c r="H42" s="103"/>
      <c r="I42" s="96"/>
    </row>
    <row r="43" spans="2:9" s="88" customFormat="1" ht="24.75" customHeight="1" x14ac:dyDescent="0.25">
      <c r="B43" s="100" t="s">
        <v>87</v>
      </c>
      <c r="C43" s="118">
        <f>SUMIFS('2-USCITE_EVENTO'!L6:L48,'2-USCITE_EVENTO'!J6:J48,B43)</f>
        <v>0</v>
      </c>
      <c r="D43" s="119">
        <f>SUMIFS('2-USCITE_EVENTO'!M6:M48,'2-USCITE_EVENTO'!J6:J48,B43)</f>
        <v>0</v>
      </c>
      <c r="E43" s="91"/>
      <c r="F43" s="99"/>
      <c r="G43" s="99"/>
      <c r="H43" s="103"/>
      <c r="I43" s="96"/>
    </row>
    <row r="44" spans="2:9" s="88" customFormat="1" ht="24.75" customHeight="1" x14ac:dyDescent="0.25">
      <c r="B44" s="100" t="s">
        <v>88</v>
      </c>
      <c r="C44" s="118">
        <f>SUMIFS('2-USCITE_EVENTO'!L6:L48,'2-USCITE_EVENTO'!J6:J48,B44)</f>
        <v>0</v>
      </c>
      <c r="D44" s="119">
        <f>SUMIFS('2-USCITE_EVENTO'!M6:M48,'2-USCITE_EVENTO'!J6:J48,B44)</f>
        <v>0</v>
      </c>
      <c r="E44" s="91"/>
      <c r="F44" s="99"/>
      <c r="G44" s="99"/>
      <c r="H44" s="103"/>
    </row>
    <row r="45" spans="2:9" s="88" customFormat="1" ht="24.75" customHeight="1" x14ac:dyDescent="0.25">
      <c r="B45" s="100" t="s">
        <v>89</v>
      </c>
      <c r="C45" s="118">
        <f>SUMIFS('2-USCITE_EVENTO'!L6:L48,'2-USCITE_EVENTO'!J6:J48,B45)</f>
        <v>0</v>
      </c>
      <c r="D45" s="119">
        <f>SUMIFS('2-USCITE_EVENTO'!M6:M48,'2-USCITE_EVENTO'!J6:J48,B45)</f>
        <v>0</v>
      </c>
      <c r="E45" s="91"/>
      <c r="F45" s="99"/>
      <c r="G45" s="99"/>
      <c r="H45" s="103"/>
    </row>
    <row r="46" spans="2:9" s="88" customFormat="1" ht="24.75" customHeight="1" x14ac:dyDescent="0.25">
      <c r="B46" s="100" t="s">
        <v>90</v>
      </c>
      <c r="C46" s="118">
        <f>SUMIFS('2-USCITE_EVENTO'!L6:L48,'2-USCITE_EVENTO'!J6:J48,B46)</f>
        <v>0</v>
      </c>
      <c r="D46" s="119">
        <f>SUMIFS('2-USCITE_EVENTO'!M6:M48,'2-USCITE_EVENTO'!J6:J48,B46)</f>
        <v>0</v>
      </c>
      <c r="E46" s="91"/>
      <c r="F46" s="99"/>
      <c r="G46" s="99"/>
      <c r="H46" s="103"/>
    </row>
    <row r="47" spans="2:9" s="88" customFormat="1" ht="24.75" customHeight="1" x14ac:dyDescent="0.25">
      <c r="B47" s="100" t="s">
        <v>91</v>
      </c>
      <c r="C47" s="118">
        <f>SUMIFS('2-USCITE_EVENTO'!L6:L48,'2-USCITE_EVENTO'!J6:J48,B47)</f>
        <v>0</v>
      </c>
      <c r="D47" s="119">
        <f>SUMIFS('2-USCITE_EVENTO'!M6:M48,'2-USCITE_EVENTO'!J6:J48,B47)</f>
        <v>0</v>
      </c>
      <c r="E47" s="91"/>
      <c r="F47" s="99"/>
      <c r="G47" s="99"/>
      <c r="H47" s="103"/>
    </row>
    <row r="48" spans="2:9" s="88" customFormat="1" ht="24.75" customHeight="1" x14ac:dyDescent="0.25">
      <c r="B48" s="100" t="s">
        <v>92</v>
      </c>
      <c r="C48" s="118">
        <f>SUMIFS('2-USCITE_EVENTO'!L6:L48,'2-USCITE_EVENTO'!J6:J48,B48)</f>
        <v>0</v>
      </c>
      <c r="D48" s="119">
        <f>SUMIFS('2-USCITE_EVENTO'!M6:M48,'2-USCITE_EVENTO'!J6:J48,B48)</f>
        <v>0</v>
      </c>
      <c r="E48" s="91"/>
      <c r="F48" s="99"/>
      <c r="G48" s="99"/>
      <c r="H48" s="103"/>
    </row>
    <row r="49" spans="2:8" s="88" customFormat="1" ht="24.75" customHeight="1" x14ac:dyDescent="0.25">
      <c r="B49" s="100" t="s">
        <v>93</v>
      </c>
      <c r="C49" s="118">
        <f>SUMIFS('2-USCITE_EVENTO'!L6:L48,'2-USCITE_EVENTO'!J6:J48,B49)</f>
        <v>0</v>
      </c>
      <c r="D49" s="119">
        <f>SUMIFS('2-USCITE_EVENTO'!M6:M48,'2-USCITE_EVENTO'!J6:J48,B49)</f>
        <v>0</v>
      </c>
      <c r="E49" s="91"/>
      <c r="F49" s="99"/>
      <c r="G49" s="99"/>
      <c r="H49" s="103"/>
    </row>
    <row r="50" spans="2:8" s="88" customFormat="1" ht="24.75" customHeight="1" x14ac:dyDescent="0.25">
      <c r="B50" s="100" t="s">
        <v>94</v>
      </c>
      <c r="C50" s="118">
        <f>SUMIFS('2-USCITE_EVENTO'!L6:L48,'2-USCITE_EVENTO'!J6:J48,B50)</f>
        <v>0</v>
      </c>
      <c r="D50" s="119">
        <f>SUMIFS('2-USCITE_EVENTO'!M6:M48,'2-USCITE_EVENTO'!J6:J48,B50)</f>
        <v>0</v>
      </c>
      <c r="E50" s="91"/>
      <c r="F50" s="99"/>
      <c r="G50" s="99"/>
      <c r="H50" s="103"/>
    </row>
    <row r="51" spans="2:8" s="88" customFormat="1" ht="24.75" customHeight="1" x14ac:dyDescent="0.2">
      <c r="E51" s="91"/>
      <c r="F51" s="99"/>
      <c r="G51" s="99"/>
      <c r="H51" s="103"/>
    </row>
    <row r="52" spans="2:8" s="88" customFormat="1" ht="24.75" customHeight="1" x14ac:dyDescent="0.2">
      <c r="C52" s="92" t="s">
        <v>61</v>
      </c>
      <c r="D52" s="93" t="s">
        <v>62</v>
      </c>
      <c r="E52" s="91"/>
      <c r="F52" s="99"/>
      <c r="G52" s="92" t="s">
        <v>61</v>
      </c>
      <c r="H52" s="93" t="s">
        <v>62</v>
      </c>
    </row>
    <row r="53" spans="2:8" s="88" customFormat="1" ht="24.75" customHeight="1" x14ac:dyDescent="0.25">
      <c r="B53" s="111" t="s">
        <v>95</v>
      </c>
      <c r="C53" s="118">
        <f>+IF(G17&gt;C17,G17-C17,0)</f>
        <v>0</v>
      </c>
      <c r="D53" s="115">
        <f>+IF(H17&gt;D17,H17-D17,0)</f>
        <v>0</v>
      </c>
      <c r="E53" s="95"/>
      <c r="F53" s="112" t="s">
        <v>96</v>
      </c>
      <c r="G53" s="118">
        <f>+IF(C17&gt;G17,C17-G17,0)</f>
        <v>0</v>
      </c>
      <c r="H53" s="115">
        <f>+IF(D17&gt;H17,D17-H17,0)</f>
        <v>0</v>
      </c>
    </row>
    <row r="54" spans="2:8" s="88" customFormat="1" ht="24.75" customHeight="1" x14ac:dyDescent="0.25">
      <c r="E54" s="85"/>
      <c r="G54" s="116"/>
      <c r="H54" s="116"/>
    </row>
    <row r="55" spans="2:8" s="88" customFormat="1" ht="24.75" customHeight="1" x14ac:dyDescent="0.2">
      <c r="B55" s="208" t="s">
        <v>97</v>
      </c>
      <c r="C55" s="208"/>
      <c r="D55" s="208"/>
      <c r="E55" s="208"/>
      <c r="F55" s="208"/>
      <c r="G55" s="208"/>
      <c r="H55" s="208"/>
    </row>
    <row r="57" spans="2:8" ht="14.25" hidden="1" customHeight="1" x14ac:dyDescent="0.2">
      <c r="B57" s="35" t="s">
        <v>98</v>
      </c>
      <c r="C57" s="35"/>
      <c r="D57" s="38">
        <f>'1-ENTRATE_EVENTO'!C38</f>
        <v>0</v>
      </c>
      <c r="E57" s="27"/>
      <c r="F57" s="35" t="str">
        <f>F30</f>
        <v>Quota Iscrizione di competenza (presenti + assenti)</v>
      </c>
      <c r="G57" s="36"/>
      <c r="H57" s="37">
        <f>H30</f>
        <v>0</v>
      </c>
    </row>
    <row r="58" spans="2:8" ht="14.25" hidden="1" customHeight="1" x14ac:dyDescent="0.2">
      <c r="B58" s="35" t="s">
        <v>99</v>
      </c>
      <c r="C58" s="35"/>
      <c r="D58" s="38">
        <f>'1-ENTRATE_EVENTO'!C39</f>
        <v>0</v>
      </c>
      <c r="E58" s="27"/>
      <c r="F58" s="35"/>
      <c r="G58" s="36"/>
      <c r="H58" s="37"/>
    </row>
    <row r="59" spans="2:8" ht="14.25" hidden="1" customHeight="1" x14ac:dyDescent="0.2">
      <c r="B59" s="35" t="s">
        <v>100</v>
      </c>
      <c r="C59" s="35"/>
      <c r="D59" s="38">
        <f>'1-ENTRATE_EVENTO'!C40</f>
        <v>0</v>
      </c>
      <c r="E59" s="27"/>
      <c r="F59" s="35"/>
      <c r="G59" s="36"/>
      <c r="H59" s="37"/>
    </row>
    <row r="60" spans="2:8" hidden="1" x14ac:dyDescent="0.2">
      <c r="B60" s="24" t="s">
        <v>101</v>
      </c>
      <c r="C60" s="24"/>
      <c r="D60" s="39">
        <f>SUM(D57:D59)</f>
        <v>0</v>
      </c>
    </row>
    <row r="61" spans="2:8" x14ac:dyDescent="0.2">
      <c r="B61" s="24"/>
      <c r="C61" s="24"/>
      <c r="D61" s="39"/>
    </row>
    <row r="62" spans="2:8" s="88" customFormat="1" ht="24.75" customHeight="1" x14ac:dyDescent="0.2">
      <c r="B62" s="104" t="s">
        <v>132</v>
      </c>
      <c r="C62" s="105"/>
      <c r="D62" s="106">
        <f>IF((D57&gt;H57),D57-H57,0)</f>
        <v>0</v>
      </c>
      <c r="E62" s="85"/>
      <c r="F62" s="104" t="s">
        <v>133</v>
      </c>
      <c r="G62" s="107"/>
      <c r="H62" s="108">
        <f>IF((D57&lt;=H57),-(D57-H57),0)</f>
        <v>0</v>
      </c>
    </row>
    <row r="63" spans="2:8" s="88" customFormat="1" ht="24.75" customHeight="1" x14ac:dyDescent="0.2">
      <c r="B63" s="104" t="s">
        <v>102</v>
      </c>
      <c r="C63" s="105"/>
      <c r="D63" s="106">
        <f>D58+D59</f>
        <v>0</v>
      </c>
      <c r="E63" s="85"/>
      <c r="F63" s="85"/>
      <c r="G63" s="107"/>
      <c r="H63" s="109"/>
    </row>
    <row r="64" spans="2:8" s="88" customFormat="1" ht="24.75" customHeight="1" x14ac:dyDescent="0.2">
      <c r="B64" s="85"/>
      <c r="C64" s="105"/>
      <c r="D64" s="151"/>
      <c r="E64" s="85"/>
      <c r="F64" s="152" t="s">
        <v>139</v>
      </c>
      <c r="G64" s="107"/>
      <c r="H64" s="108">
        <f>H24</f>
        <v>0</v>
      </c>
    </row>
    <row r="65" spans="2:8" s="88" customFormat="1" ht="24.75" customHeight="1" x14ac:dyDescent="0.2">
      <c r="B65" s="85"/>
      <c r="C65" s="105"/>
      <c r="D65" s="151"/>
      <c r="E65" s="85"/>
      <c r="F65" s="85"/>
      <c r="G65" s="107"/>
      <c r="H65" s="109"/>
    </row>
    <row r="66" spans="2:8" hidden="1" x14ac:dyDescent="0.2">
      <c r="B66" s="26"/>
      <c r="C66" s="42"/>
      <c r="D66" s="50"/>
      <c r="F66" s="26"/>
      <c r="G66" s="34"/>
      <c r="H66" s="51"/>
    </row>
    <row r="67" spans="2:8" hidden="1" x14ac:dyDescent="0.2">
      <c r="B67" s="44"/>
      <c r="C67" s="54" t="s">
        <v>103</v>
      </c>
      <c r="D67" s="48">
        <f>IF(D53&gt;0,D53+D62-H62+D63,0)</f>
        <v>0</v>
      </c>
      <c r="E67" s="44"/>
      <c r="F67" s="44"/>
      <c r="G67" s="45"/>
      <c r="H67" s="49"/>
    </row>
    <row r="68" spans="2:8" hidden="1" x14ac:dyDescent="0.2">
      <c r="B68" s="44"/>
      <c r="C68" s="54" t="s">
        <v>104</v>
      </c>
      <c r="D68" s="48">
        <f>IF(H53&gt;0,-H53-H62+D62+D63,0)</f>
        <v>0</v>
      </c>
      <c r="E68" s="44"/>
      <c r="F68" s="44"/>
      <c r="G68" s="45"/>
      <c r="H68" s="49"/>
    </row>
    <row r="69" spans="2:8" hidden="1" x14ac:dyDescent="0.2">
      <c r="B69" s="44"/>
      <c r="C69" s="54" t="s">
        <v>105</v>
      </c>
      <c r="D69" s="52">
        <f>IF(AND(D53=0,H53=0),D62-H62+D63,0)</f>
        <v>0</v>
      </c>
      <c r="E69" s="44"/>
      <c r="F69" s="44"/>
      <c r="G69" s="45"/>
      <c r="H69" s="49"/>
    </row>
    <row r="70" spans="2:8" hidden="1" x14ac:dyDescent="0.2">
      <c r="B70" s="44"/>
      <c r="C70" s="54" t="s">
        <v>137</v>
      </c>
      <c r="D70" s="49">
        <f>SUM(D67:D69)</f>
        <v>0</v>
      </c>
      <c r="E70" s="44"/>
      <c r="F70" s="44"/>
      <c r="G70" s="45"/>
      <c r="H70" s="49"/>
    </row>
    <row r="71" spans="2:8" hidden="1" x14ac:dyDescent="0.2">
      <c r="B71" s="44"/>
      <c r="C71" s="54" t="s">
        <v>138</v>
      </c>
      <c r="D71" s="49">
        <f>H64</f>
        <v>0</v>
      </c>
      <c r="E71" s="44"/>
      <c r="F71" s="44"/>
      <c r="G71" s="45"/>
      <c r="H71" s="49"/>
    </row>
    <row r="72" spans="2:8" hidden="1" x14ac:dyDescent="0.2">
      <c r="B72" s="44"/>
      <c r="C72" s="53" t="s">
        <v>106</v>
      </c>
      <c r="D72" s="49">
        <f>SUM(D67:D69)-D71</f>
        <v>0</v>
      </c>
      <c r="E72" s="44"/>
      <c r="F72" s="44"/>
      <c r="G72" s="45"/>
      <c r="H72" s="49"/>
    </row>
    <row r="73" spans="2:8" hidden="1" x14ac:dyDescent="0.2">
      <c r="B73" s="44"/>
      <c r="C73" s="53"/>
      <c r="D73" s="49"/>
      <c r="E73" s="44"/>
      <c r="F73" s="44"/>
      <c r="G73" s="45"/>
      <c r="H73" s="49"/>
    </row>
    <row r="74" spans="2:8" hidden="1" x14ac:dyDescent="0.2">
      <c r="B74" s="42"/>
      <c r="C74" s="42"/>
      <c r="D74" s="43"/>
      <c r="F74" s="47"/>
      <c r="G74" s="34"/>
      <c r="H74" s="43"/>
    </row>
    <row r="75" spans="2:8" s="88" customFormat="1" ht="27.75" customHeight="1" x14ac:dyDescent="0.25">
      <c r="B75" s="207" t="s">
        <v>107</v>
      </c>
      <c r="C75" s="207"/>
      <c r="D75" s="110">
        <f>IF(D72&gt;=0,D72,0)</f>
        <v>0</v>
      </c>
      <c r="E75" s="95"/>
      <c r="F75" s="207" t="s">
        <v>108</v>
      </c>
      <c r="G75" s="207"/>
      <c r="H75" s="110">
        <f>IF(D72&lt;0,-D72,0)</f>
        <v>0</v>
      </c>
    </row>
    <row r="76" spans="2:8" s="23" customFormat="1" x14ac:dyDescent="0.2">
      <c r="B76" s="40"/>
      <c r="C76" s="40"/>
      <c r="D76" s="41"/>
      <c r="E76" s="28"/>
      <c r="F76" s="40"/>
      <c r="G76" s="40"/>
      <c r="H76" s="41"/>
    </row>
    <row r="77" spans="2:8" x14ac:dyDescent="0.2">
      <c r="F77" s="29" t="s">
        <v>38</v>
      </c>
      <c r="G77" s="29" t="s">
        <v>27</v>
      </c>
    </row>
    <row r="78" spans="2:8" x14ac:dyDescent="0.2">
      <c r="F78" s="197"/>
      <c r="G78" s="199"/>
    </row>
    <row r="79" spans="2:8" ht="14.25" customHeight="1" x14ac:dyDescent="0.2">
      <c r="F79" s="198"/>
      <c r="G79" s="199"/>
    </row>
    <row r="80" spans="2:8" ht="14.25" customHeight="1" x14ac:dyDescent="0.2">
      <c r="F80" s="198"/>
      <c r="G80" s="199"/>
    </row>
    <row r="81" spans="2:7" ht="14.25" customHeight="1" x14ac:dyDescent="0.2">
      <c r="B81" s="42"/>
      <c r="C81" s="34"/>
      <c r="D81" s="34"/>
      <c r="F81" s="198"/>
      <c r="G81" s="199"/>
    </row>
    <row r="82" spans="2:7" x14ac:dyDescent="0.2">
      <c r="B82" s="34"/>
      <c r="C82" s="34"/>
      <c r="D82" s="34"/>
    </row>
    <row r="83" spans="2:7" x14ac:dyDescent="0.2">
      <c r="B83" s="34"/>
      <c r="C83" s="34"/>
      <c r="D83" s="34"/>
    </row>
    <row r="84" spans="2:7" x14ac:dyDescent="0.2">
      <c r="B84" s="34"/>
      <c r="C84" s="34"/>
      <c r="D84" s="34"/>
    </row>
    <row r="85" spans="2:7" x14ac:dyDescent="0.2">
      <c r="B85" s="34"/>
      <c r="C85" s="34"/>
      <c r="D85" s="34"/>
    </row>
    <row r="86" spans="2:7" x14ac:dyDescent="0.2">
      <c r="B86" s="34"/>
      <c r="C86" s="34"/>
      <c r="D86" s="34"/>
    </row>
    <row r="87" spans="2:7" x14ac:dyDescent="0.2">
      <c r="B87" s="34"/>
      <c r="C87" s="34"/>
      <c r="D87" s="34"/>
    </row>
    <row r="88" spans="2:7" x14ac:dyDescent="0.2">
      <c r="B88" s="34"/>
      <c r="C88" s="34"/>
      <c r="D88" s="34"/>
    </row>
    <row r="89" spans="2:7" x14ac:dyDescent="0.2">
      <c r="B89" s="34"/>
      <c r="C89" s="34"/>
      <c r="D89" s="46"/>
    </row>
    <row r="90" spans="2:7" x14ac:dyDescent="0.2">
      <c r="B90" s="34"/>
      <c r="C90" s="34"/>
      <c r="D90" s="34"/>
    </row>
    <row r="91" spans="2:7" x14ac:dyDescent="0.2">
      <c r="B91" s="34"/>
      <c r="C91" s="34"/>
      <c r="D91" s="34"/>
    </row>
    <row r="92" spans="2:7" x14ac:dyDescent="0.2">
      <c r="B92" s="34"/>
      <c r="C92" s="34"/>
      <c r="D92" s="34"/>
    </row>
  </sheetData>
  <sheetProtection algorithmName="SHA-512" hashValue="kWC3E/1SO/OX0vsNS12oW80yVwQjTdEPzZ7qmidtZrekC1jbi1ypG89dC16AuCOGEq7oMYDo0UUHv7GuB+iNZA==" saltValue="e7D3osCpR2eRza03OsoCQw==" spinCount="100000" sheet="1" objects="1" formatCells="0" formatColumns="0" formatRows="0" selectLockedCells="1"/>
  <mergeCells count="15">
    <mergeCell ref="B4:D5"/>
    <mergeCell ref="F78:F81"/>
    <mergeCell ref="G78:G81"/>
    <mergeCell ref="B2:H2"/>
    <mergeCell ref="G12:H12"/>
    <mergeCell ref="G13:H13"/>
    <mergeCell ref="G14:H14"/>
    <mergeCell ref="B13:D14"/>
    <mergeCell ref="B16:B17"/>
    <mergeCell ref="F16:F17"/>
    <mergeCell ref="B75:C75"/>
    <mergeCell ref="F75:G75"/>
    <mergeCell ref="B55:H55"/>
    <mergeCell ref="B10:D11"/>
    <mergeCell ref="B7:D8"/>
  </mergeCells>
  <pageMargins left="0.23622047244094491" right="0.23622047244094491" top="0.74803149606299213" bottom="0.74803149606299213" header="0.31496062992125984" footer="0.31496062992125984"/>
  <pageSetup paperSize="9" scale="47" orientation="portrait" r:id="rId1"/>
  <headerFooter>
    <oddHeader>&amp;R&amp;"Tahoma,Grassetto"ver. 5.2 del 27/12/2023</oddHead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31570-A904-4AF6-B627-D5F48FBC5276}">
  <sheetPr>
    <tabColor rgb="FF00B0F0"/>
  </sheetPr>
  <dimension ref="A1:C6"/>
  <sheetViews>
    <sheetView zoomScale="110" zoomScaleNormal="110" workbookViewId="0">
      <selection activeCell="C7" sqref="C7"/>
    </sheetView>
  </sheetViews>
  <sheetFormatPr defaultRowHeight="12.75" x14ac:dyDescent="0.2"/>
  <cols>
    <col min="2" max="2" width="10.140625" bestFit="1" customWidth="1"/>
    <col min="3" max="3" width="125.7109375" customWidth="1"/>
  </cols>
  <sheetData>
    <row r="1" spans="1:3" s="153" customFormat="1" x14ac:dyDescent="0.2">
      <c r="A1" s="171" t="s">
        <v>140</v>
      </c>
      <c r="B1" s="171" t="s">
        <v>141</v>
      </c>
      <c r="C1" s="171" t="s">
        <v>142</v>
      </c>
    </row>
    <row r="2" spans="1:3" x14ac:dyDescent="0.2">
      <c r="A2" s="172" t="s">
        <v>143</v>
      </c>
      <c r="B2" s="173">
        <v>44825</v>
      </c>
      <c r="C2" s="174" t="s">
        <v>144</v>
      </c>
    </row>
    <row r="3" spans="1:3" ht="38.25" x14ac:dyDescent="0.2">
      <c r="A3" s="175">
        <v>5</v>
      </c>
      <c r="B3" s="173">
        <v>45202</v>
      </c>
      <c r="C3" s="174" t="s">
        <v>163</v>
      </c>
    </row>
    <row r="4" spans="1:3" ht="25.5" x14ac:dyDescent="0.2">
      <c r="A4" s="175" t="s">
        <v>208</v>
      </c>
      <c r="B4" s="173">
        <v>45211</v>
      </c>
      <c r="C4" s="174" t="s">
        <v>209</v>
      </c>
    </row>
    <row r="5" spans="1:3" x14ac:dyDescent="0.2">
      <c r="A5" s="175" t="s">
        <v>210</v>
      </c>
      <c r="B5" s="173">
        <v>45287</v>
      </c>
      <c r="C5" s="174" t="s">
        <v>211</v>
      </c>
    </row>
    <row r="6" spans="1:3" ht="13.5" customHeight="1" x14ac:dyDescent="0.2"/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6"/>
  <dimension ref="A1:N16"/>
  <sheetViews>
    <sheetView zoomScale="120" zoomScaleNormal="120" workbookViewId="0">
      <selection activeCell="C10" sqref="C10"/>
    </sheetView>
  </sheetViews>
  <sheetFormatPr defaultRowHeight="12.75" x14ac:dyDescent="0.2"/>
  <cols>
    <col min="1" max="1" width="42.5703125" bestFit="1" customWidth="1"/>
    <col min="2" max="2" width="3" customWidth="1"/>
    <col min="3" max="3" width="30.5703125" bestFit="1" customWidth="1"/>
    <col min="4" max="4" width="3.140625" customWidth="1"/>
    <col min="5" max="5" width="30.85546875" bestFit="1" customWidth="1"/>
    <col min="6" max="6" width="3" customWidth="1"/>
    <col min="7" max="7" width="29.85546875" bestFit="1" customWidth="1"/>
    <col min="8" max="8" width="19.85546875" customWidth="1"/>
    <col min="9" max="9" width="14.7109375" customWidth="1"/>
    <col min="10" max="10" width="20.85546875" customWidth="1"/>
    <col min="11" max="11" width="16.42578125" bestFit="1" customWidth="1"/>
    <col min="12" max="12" width="9.5703125" customWidth="1"/>
    <col min="13" max="13" width="14.85546875" customWidth="1"/>
  </cols>
  <sheetData>
    <row r="1" spans="1:14" s="62" customFormat="1" ht="30.75" customHeight="1" x14ac:dyDescent="0.2">
      <c r="A1" s="61" t="s">
        <v>41</v>
      </c>
      <c r="C1" s="61" t="s">
        <v>40</v>
      </c>
      <c r="E1" s="61" t="s">
        <v>49</v>
      </c>
      <c r="G1" s="64" t="s">
        <v>109</v>
      </c>
      <c r="H1" s="64" t="s">
        <v>110</v>
      </c>
      <c r="I1" s="64" t="s">
        <v>111</v>
      </c>
      <c r="J1" s="63" t="s">
        <v>112</v>
      </c>
      <c r="K1" s="162" t="s">
        <v>156</v>
      </c>
      <c r="L1" s="63" t="s">
        <v>113</v>
      </c>
      <c r="M1" s="63" t="s">
        <v>114</v>
      </c>
      <c r="N1" s="209" t="s">
        <v>145</v>
      </c>
    </row>
    <row r="2" spans="1:14" x14ac:dyDescent="0.2">
      <c r="A2" s="16" t="s">
        <v>82</v>
      </c>
      <c r="C2" s="16" t="s">
        <v>67</v>
      </c>
      <c r="E2" s="16" t="s">
        <v>77</v>
      </c>
      <c r="G2" s="72" t="s">
        <v>115</v>
      </c>
      <c r="H2" s="67">
        <v>0</v>
      </c>
      <c r="I2" s="65">
        <f>30-M2</f>
        <v>26</v>
      </c>
      <c r="J2" s="65">
        <v>15</v>
      </c>
      <c r="K2" s="65">
        <v>5</v>
      </c>
      <c r="L2" s="65">
        <v>0</v>
      </c>
      <c r="M2" s="67">
        <v>4</v>
      </c>
      <c r="N2" s="209"/>
    </row>
    <row r="3" spans="1:14" x14ac:dyDescent="0.2">
      <c r="A3" s="16" t="s">
        <v>83</v>
      </c>
      <c r="C3" s="25" t="s">
        <v>68</v>
      </c>
      <c r="E3" s="16" t="s">
        <v>78</v>
      </c>
      <c r="G3" s="72" t="s">
        <v>116</v>
      </c>
      <c r="H3" s="67">
        <v>0</v>
      </c>
      <c r="I3" s="65">
        <f>30-M3</f>
        <v>26</v>
      </c>
      <c r="J3" s="65">
        <v>20</v>
      </c>
      <c r="K3" s="65">
        <v>5</v>
      </c>
      <c r="L3" s="65"/>
      <c r="M3" s="67">
        <v>4</v>
      </c>
      <c r="N3" s="209"/>
    </row>
    <row r="4" spans="1:14" x14ac:dyDescent="0.2">
      <c r="A4" s="17" t="s">
        <v>117</v>
      </c>
      <c r="C4" s="16" t="s">
        <v>69</v>
      </c>
      <c r="E4" s="16" t="s">
        <v>79</v>
      </c>
      <c r="G4" s="72" t="s">
        <v>118</v>
      </c>
      <c r="H4" s="67">
        <v>0</v>
      </c>
      <c r="I4" s="65">
        <f>30-M4</f>
        <v>26</v>
      </c>
      <c r="J4" s="65">
        <v>20</v>
      </c>
      <c r="K4" s="65">
        <v>5</v>
      </c>
      <c r="L4" s="65">
        <v>0</v>
      </c>
      <c r="M4" s="67">
        <v>4</v>
      </c>
      <c r="N4" s="209"/>
    </row>
    <row r="5" spans="1:14" x14ac:dyDescent="0.2">
      <c r="A5" s="17" t="s">
        <v>85</v>
      </c>
      <c r="C5" s="16" t="s">
        <v>70</v>
      </c>
      <c r="G5" s="72" t="s">
        <v>119</v>
      </c>
      <c r="H5" s="65">
        <v>450</v>
      </c>
      <c r="I5" s="84">
        <v>30</v>
      </c>
      <c r="J5" s="65">
        <v>70</v>
      </c>
      <c r="K5" s="65">
        <v>5</v>
      </c>
      <c r="L5" s="65">
        <v>0</v>
      </c>
      <c r="M5" s="67">
        <v>0</v>
      </c>
      <c r="N5" s="209"/>
    </row>
    <row r="6" spans="1:14" x14ac:dyDescent="0.2">
      <c r="A6" s="17" t="s">
        <v>86</v>
      </c>
      <c r="C6" s="16" t="s">
        <v>71</v>
      </c>
      <c r="G6" s="72" t="s">
        <v>120</v>
      </c>
      <c r="H6" s="67">
        <v>0</v>
      </c>
      <c r="I6" s="65">
        <f>30-M6</f>
        <v>26</v>
      </c>
      <c r="J6" s="65">
        <v>15</v>
      </c>
      <c r="K6" s="65">
        <v>5</v>
      </c>
      <c r="L6" s="65">
        <v>0</v>
      </c>
      <c r="M6" s="67">
        <v>4</v>
      </c>
      <c r="N6" s="209"/>
    </row>
    <row r="7" spans="1:14" x14ac:dyDescent="0.2">
      <c r="A7" s="17" t="s">
        <v>87</v>
      </c>
      <c r="C7" s="16" t="s">
        <v>72</v>
      </c>
      <c r="G7" s="72" t="s">
        <v>121</v>
      </c>
      <c r="H7" s="67">
        <v>0</v>
      </c>
      <c r="I7" s="65">
        <f>25-M7</f>
        <v>21</v>
      </c>
      <c r="J7" s="65">
        <v>0</v>
      </c>
      <c r="K7" s="65">
        <v>5</v>
      </c>
      <c r="L7" s="65">
        <v>0</v>
      </c>
      <c r="M7" s="67">
        <v>4</v>
      </c>
      <c r="N7" s="209"/>
    </row>
    <row r="8" spans="1:14" x14ac:dyDescent="0.2">
      <c r="A8" s="16" t="s">
        <v>88</v>
      </c>
      <c r="G8" s="72" t="s">
        <v>122</v>
      </c>
      <c r="H8" s="67">
        <v>0</v>
      </c>
      <c r="I8" s="65">
        <f>40-M8</f>
        <v>36</v>
      </c>
      <c r="J8" s="65">
        <v>0</v>
      </c>
      <c r="K8" s="65">
        <v>5</v>
      </c>
      <c r="L8" s="65">
        <v>0</v>
      </c>
      <c r="M8" s="67">
        <v>4</v>
      </c>
      <c r="N8" s="209"/>
    </row>
    <row r="9" spans="1:14" x14ac:dyDescent="0.2">
      <c r="A9" s="16" t="s">
        <v>89</v>
      </c>
      <c r="G9" s="72" t="s">
        <v>148</v>
      </c>
      <c r="H9" s="66">
        <v>0</v>
      </c>
      <c r="I9" s="66">
        <v>0</v>
      </c>
      <c r="J9" s="66">
        <f>5-M9</f>
        <v>3</v>
      </c>
      <c r="K9" s="66">
        <v>0</v>
      </c>
      <c r="L9" s="66">
        <v>0</v>
      </c>
      <c r="M9" s="67">
        <v>2</v>
      </c>
      <c r="N9" s="209"/>
    </row>
    <row r="10" spans="1:14" x14ac:dyDescent="0.2">
      <c r="A10" s="16" t="s">
        <v>90</v>
      </c>
      <c r="G10" s="68" t="s">
        <v>151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7">
        <v>0</v>
      </c>
      <c r="N10" s="209"/>
    </row>
    <row r="11" spans="1:14" x14ac:dyDescent="0.2">
      <c r="A11" s="16" t="s">
        <v>91</v>
      </c>
      <c r="G11" s="72" t="s">
        <v>123</v>
      </c>
      <c r="H11" s="67">
        <v>0</v>
      </c>
      <c r="I11" s="65">
        <f>15-M11</f>
        <v>11</v>
      </c>
      <c r="J11" s="65">
        <v>40</v>
      </c>
      <c r="K11" s="65">
        <v>5</v>
      </c>
      <c r="L11" s="65">
        <v>0</v>
      </c>
      <c r="M11" s="67">
        <v>4</v>
      </c>
      <c r="N11" s="209"/>
    </row>
    <row r="12" spans="1:14" x14ac:dyDescent="0.2">
      <c r="A12" s="16" t="s">
        <v>92</v>
      </c>
      <c r="G12" s="72" t="s">
        <v>124</v>
      </c>
      <c r="H12" s="67">
        <v>0</v>
      </c>
      <c r="I12" s="65">
        <f>15-M12</f>
        <v>11</v>
      </c>
      <c r="J12" s="65">
        <v>50</v>
      </c>
      <c r="K12" s="65">
        <v>5</v>
      </c>
      <c r="L12" s="65">
        <v>0</v>
      </c>
      <c r="M12" s="67">
        <v>4</v>
      </c>
      <c r="N12" s="209"/>
    </row>
    <row r="13" spans="1:14" x14ac:dyDescent="0.2">
      <c r="A13" s="16" t="s">
        <v>93</v>
      </c>
      <c r="G13" s="72" t="s">
        <v>125</v>
      </c>
      <c r="H13" s="65">
        <v>350</v>
      </c>
      <c r="I13" s="67">
        <v>20</v>
      </c>
      <c r="J13" s="65">
        <v>70</v>
      </c>
      <c r="K13" s="65">
        <v>5</v>
      </c>
      <c r="L13" s="65">
        <v>0</v>
      </c>
      <c r="M13" s="67">
        <v>0</v>
      </c>
      <c r="N13" s="209"/>
    </row>
    <row r="14" spans="1:14" x14ac:dyDescent="0.2">
      <c r="A14" s="16" t="s">
        <v>94</v>
      </c>
      <c r="G14" s="72" t="s">
        <v>149</v>
      </c>
      <c r="H14" s="67">
        <v>0</v>
      </c>
      <c r="I14" s="65">
        <f>25-M14</f>
        <v>21</v>
      </c>
      <c r="J14" s="65">
        <v>0</v>
      </c>
      <c r="K14" s="65">
        <v>5</v>
      </c>
      <c r="L14" s="65">
        <v>5</v>
      </c>
      <c r="M14" s="67">
        <v>4</v>
      </c>
      <c r="N14" s="209"/>
    </row>
    <row r="15" spans="1:14" x14ac:dyDescent="0.2">
      <c r="G15" s="72" t="s">
        <v>150</v>
      </c>
      <c r="H15" s="67">
        <v>0</v>
      </c>
      <c r="I15" s="65">
        <f>40-M15</f>
        <v>36</v>
      </c>
      <c r="J15" s="65">
        <v>0</v>
      </c>
      <c r="K15" s="65">
        <v>5</v>
      </c>
      <c r="L15" s="65">
        <v>5</v>
      </c>
      <c r="M15" s="67">
        <v>4</v>
      </c>
      <c r="N15" s="209"/>
    </row>
    <row r="16" spans="1:14" x14ac:dyDescent="0.2">
      <c r="G16" s="68" t="s">
        <v>152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7">
        <v>0</v>
      </c>
      <c r="N16" s="209"/>
    </row>
  </sheetData>
  <sortState ref="A4:A17">
    <sortCondition ref="A1"/>
  </sortState>
  <mergeCells count="1">
    <mergeCell ref="N1:N16"/>
  </mergeCells>
  <pageMargins left="0.7" right="0.7" top="0.75" bottom="0.75" header="0.3" footer="0.3"/>
  <pageSetup paperSize="9" scale="67" orientation="portrait" r:id="rId1"/>
  <colBreaks count="1" manualBreakCount="1">
    <brk id="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4</vt:i4>
      </vt:variant>
    </vt:vector>
  </HeadingPairs>
  <TitlesOfParts>
    <vt:vector size="10" baseType="lpstr">
      <vt:lpstr>0-istruzioni</vt:lpstr>
      <vt:lpstr>1-ENTRATE_EVENTO</vt:lpstr>
      <vt:lpstr>2-USCITE_EVENTO</vt:lpstr>
      <vt:lpstr>3-BILANCIO_EVENTO</vt:lpstr>
      <vt:lpstr>StoricoVersioni</vt:lpstr>
      <vt:lpstr>menu tendina - dettaglio quote</vt:lpstr>
      <vt:lpstr>'0-istruzioni'!Area_stampa</vt:lpstr>
      <vt:lpstr>'1-ENTRATE_EVENTO'!Area_stampa</vt:lpstr>
      <vt:lpstr>'2-USCITE_EVENTO'!Area_stampa</vt:lpstr>
      <vt:lpstr>'3-BILANCIO_EVENTO'!Area_stampa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AGESCI Veneto</cp:lastModifiedBy>
  <cp:revision/>
  <cp:lastPrinted>2023-12-27T07:31:13Z</cp:lastPrinted>
  <dcterms:created xsi:type="dcterms:W3CDTF">2015-10-22T10:15:32Z</dcterms:created>
  <dcterms:modified xsi:type="dcterms:W3CDTF">2023-12-27T07:32:05Z</dcterms:modified>
  <cp:category/>
  <cp:contentStatus/>
</cp:coreProperties>
</file>